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oret\Documents\DOC PRO\Filières\DIPLOMES MATIERES\CAP ECP\"/>
    </mc:Choice>
  </mc:AlternateContent>
  <bookViews>
    <workbookView xWindow="0" yWindow="0" windowWidth="20490" windowHeight="7020" activeTab="2"/>
  </bookViews>
  <sheets>
    <sheet name="EP1" sheetId="9" r:id="rId1"/>
    <sheet name="EP2" sheetId="12" r:id="rId2"/>
    <sheet name="EP3" sheetId="4" r:id="rId3"/>
  </sheets>
  <definedNames>
    <definedName name="AnnéeCivile" localSheetId="0">#REF!</definedName>
    <definedName name="AnnéeCivile" localSheetId="1">#REF!</definedName>
    <definedName name="AnnéeCivile" localSheetId="2">#REF!</definedName>
    <definedName name="AnnéeCivile">#REF!</definedName>
    <definedName name="Code1" localSheetId="0">#REF!</definedName>
    <definedName name="Code1" localSheetId="1">#REF!</definedName>
    <definedName name="Code1" localSheetId="2">#REF!</definedName>
    <definedName name="Code1">#REF!</definedName>
    <definedName name="Code2" localSheetId="0">#REF!</definedName>
    <definedName name="Code2" localSheetId="1">#REF!</definedName>
    <definedName name="Code2" localSheetId="2">#REF!</definedName>
    <definedName name="Code2">#REF!</definedName>
    <definedName name="Code3" localSheetId="0">#REF!</definedName>
    <definedName name="Code3" localSheetId="1">#REF!</definedName>
    <definedName name="Code3" localSheetId="2">#REF!</definedName>
    <definedName name="Code3">#REF!</definedName>
    <definedName name="Code4" localSheetId="0">#REF!</definedName>
    <definedName name="Code4" localSheetId="1">#REF!</definedName>
    <definedName name="Code4" localSheetId="2">#REF!</definedName>
    <definedName name="Code4">#REF!</definedName>
    <definedName name="Code5" localSheetId="0">#REF!</definedName>
    <definedName name="Code5" localSheetId="1">#REF!</definedName>
    <definedName name="Code5" localSheetId="2">#REF!</definedName>
    <definedName name="Code5">#REF!</definedName>
    <definedName name="E" localSheetId="0">#REF!</definedName>
    <definedName name="E" localSheetId="1">#REF!</definedName>
    <definedName name="E" localSheetId="2">#REF!</definedName>
    <definedName name="E">#REF!</definedName>
    <definedName name="IDÉtudiant" localSheetId="0">#REF!</definedName>
    <definedName name="IDÉtudiant" localSheetId="1">#REF!</definedName>
    <definedName name="IDÉtudiant" localSheetId="2">#REF!</definedName>
    <definedName name="IDÉtudiant">#REF!</definedName>
    <definedName name="NomÉtudiant" localSheetId="0">#REF!</definedName>
    <definedName name="NomÉtudiant" localSheetId="1">#REF!</definedName>
    <definedName name="NomÉtudiant" localSheetId="2">#REF!</definedName>
    <definedName name="NomÉtudiant">#REF!</definedName>
    <definedName name="RechercheÉtudiant" localSheetId="0">#REF!</definedName>
    <definedName name="RechercheÉtudiant" localSheetId="1">#REF!</definedName>
    <definedName name="RechercheÉtudiant" localSheetId="2">#REF!</definedName>
    <definedName name="RechercheÉtudiant">#REF!</definedName>
    <definedName name="TexteCléDeCouleur" localSheetId="0">#REF!</definedName>
    <definedName name="TexteCléDeCouleur" localSheetId="1">#REF!</definedName>
    <definedName name="TexteCléDeCouleur" localSheetId="2">#REF!</definedName>
    <definedName name="TexteCléDeCouleur">#REF!</definedName>
    <definedName name="TexteCode1" localSheetId="0">#REF!</definedName>
    <definedName name="TexteCode1" localSheetId="1">#REF!</definedName>
    <definedName name="TexteCode1" localSheetId="2">#REF!</definedName>
    <definedName name="TexteCode1">#REF!</definedName>
    <definedName name="TexteCode2" localSheetId="0">#REF!</definedName>
    <definedName name="TexteCode2" localSheetId="1">#REF!</definedName>
    <definedName name="TexteCode2" localSheetId="2">#REF!</definedName>
    <definedName name="TexteCode2">#REF!</definedName>
    <definedName name="TexteCode3" localSheetId="0">#REF!</definedName>
    <definedName name="TexteCode3" localSheetId="1">#REF!</definedName>
    <definedName name="TexteCode3" localSheetId="2">#REF!</definedName>
    <definedName name="TexteCode3">#REF!</definedName>
    <definedName name="TexteCode4" localSheetId="0">#REF!</definedName>
    <definedName name="TexteCode4" localSheetId="1">#REF!</definedName>
    <definedName name="TexteCode4" localSheetId="2">#REF!</definedName>
    <definedName name="TexteCode4">#REF!</definedName>
    <definedName name="TexteCode5" localSheetId="0">#REF!</definedName>
    <definedName name="TexteCode5" localSheetId="1">#REF!</definedName>
    <definedName name="TexteCode5" localSheetId="2">#REF!</definedName>
    <definedName name="TexteCode5">#REF!</definedName>
    <definedName name="ThemeSA" localSheetId="1">#REF!</definedName>
    <definedName name="ThemeSA" localSheetId="2">#REF!</definedName>
    <definedName name="ThemeSA">#REF!</definedName>
    <definedName name="xxx" localSheetId="0">#REF!</definedName>
    <definedName name="xxx" localSheetId="1">#REF!</definedName>
    <definedName name="xxx" localSheetId="2">#REF!</definedName>
    <definedName name="xxx">#REF!</definedName>
    <definedName name="_xlnm.Print_Area" localSheetId="1">'EP2'!$A$1:$I$33</definedName>
    <definedName name="_xlnm.Print_Area" localSheetId="2">'EP3'!$A$1:$I$16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2" l="1"/>
  <c r="I25" i="12"/>
  <c r="D25" i="12"/>
  <c r="K25" i="12" s="1"/>
  <c r="J24" i="12"/>
  <c r="I23" i="12"/>
  <c r="D23" i="12"/>
  <c r="K23" i="12" s="1"/>
  <c r="I22" i="12"/>
  <c r="I21" i="12"/>
  <c r="I20" i="12"/>
  <c r="D20" i="12"/>
  <c r="K20" i="12" s="1"/>
  <c r="I19" i="12"/>
  <c r="I17" i="12"/>
  <c r="I15" i="12"/>
  <c r="I14" i="12"/>
  <c r="D14" i="12"/>
  <c r="K14" i="12" s="1"/>
  <c r="I13" i="12"/>
  <c r="I12" i="12"/>
  <c r="I11" i="12"/>
  <c r="D11" i="12"/>
  <c r="K11" i="12" s="1"/>
  <c r="I9" i="12"/>
  <c r="D9" i="12"/>
  <c r="K9" i="12" s="1"/>
  <c r="L28" i="9"/>
  <c r="J26" i="9"/>
  <c r="J25" i="9"/>
  <c r="J24" i="9"/>
  <c r="J23" i="9"/>
  <c r="E23" i="9"/>
  <c r="L23" i="9" s="1"/>
  <c r="J21" i="9"/>
  <c r="J20" i="9"/>
  <c r="E20" i="9"/>
  <c r="L20" i="9" s="1"/>
  <c r="J18" i="9"/>
  <c r="J17" i="9"/>
  <c r="E17" i="9"/>
  <c r="L17" i="9" s="1"/>
  <c r="J16" i="9"/>
  <c r="E16" i="9"/>
  <c r="L16" i="9" s="1"/>
  <c r="J15" i="9"/>
  <c r="J14" i="9"/>
  <c r="J13" i="9"/>
  <c r="L12" i="9"/>
  <c r="J10" i="9"/>
  <c r="E9" i="9" s="1"/>
  <c r="L9" i="9" s="1"/>
  <c r="J9" i="9"/>
  <c r="J11" i="12" l="1"/>
  <c r="J20" i="12"/>
  <c r="I26" i="12"/>
  <c r="G26" i="12" s="1"/>
  <c r="I29" i="12" s="1"/>
  <c r="K17" i="9"/>
  <c r="J27" i="9"/>
  <c r="K23" i="9"/>
  <c r="H27" i="9"/>
  <c r="J29" i="9" s="1"/>
  <c r="I28" i="12" l="1"/>
  <c r="G28" i="12" s="1"/>
  <c r="G29" i="12"/>
  <c r="D30" i="12"/>
  <c r="H29" i="9"/>
  <c r="J30" i="9"/>
  <c r="H30" i="9" s="1"/>
  <c r="J11" i="4" l="1"/>
  <c r="E11" i="4"/>
  <c r="L11" i="4" s="1"/>
  <c r="J9" i="4"/>
  <c r="E9" i="4"/>
  <c r="L9" i="4" s="1"/>
  <c r="J7" i="4"/>
  <c r="E7" i="4"/>
  <c r="L7" i="4" s="1"/>
  <c r="J13" i="4" l="1"/>
  <c r="H12" i="4" s="1"/>
  <c r="H13" i="4" s="1"/>
</calcChain>
</file>

<file path=xl/sharedStrings.xml><?xml version="1.0" encoding="utf-8"?>
<sst xmlns="http://schemas.openxmlformats.org/spreadsheetml/2006/main" count="139" uniqueCount="96">
  <si>
    <t>Date</t>
  </si>
  <si>
    <t xml:space="preserve">Modèle féminin majeure ou mineure autorisée pour les CCF
</t>
  </si>
  <si>
    <t>si modèle mineure et / ou masculin, l'epreuve ne peut être réalisée, la note de 0 attribuée à EP1</t>
  </si>
  <si>
    <t xml:space="preserve">CRITERES                                                              </t>
  </si>
  <si>
    <t>Attentes</t>
  </si>
  <si>
    <t>Pds en %</t>
  </si>
  <si>
    <t>Pds</t>
  </si>
  <si>
    <t>NE</t>
  </si>
  <si>
    <t>TI</t>
  </si>
  <si>
    <t>I</t>
  </si>
  <si>
    <t>S</t>
  </si>
  <si>
    <t>TS</t>
  </si>
  <si>
    <t xml:space="preserve">Indicateurs d'évaluation communs aux compétences     C11.1    C11.2    C11.3    C12.1  </t>
  </si>
  <si>
    <t xml:space="preserve">- Organisation, installation rationnelle et complète du poste de travail,
- Durée de réalisation optimisée,
- Respect de : 
     . la règlementation en vigueur
     . l'anatomie et la physiologie
     . le confort du client
     . les règles d'hygiène, de sécurité et d'ergonomie
     . une démarche éco-citoyenne
</t>
  </si>
  <si>
    <t>Pénalité, hygiène et sécurité : piercing visage, non confome  : -10 pts</t>
  </si>
  <si>
    <t>C11.1 Mettre en œuvre des protocoles de techniques de soins esthétqiues du visage correspondant aux attentes de la situation professionnelle</t>
  </si>
  <si>
    <t>Réaliser un soin esthétique du visage, cou, décolleté en utilisant:
     - des techniques manuelles,
     - des produits cosmétiques,
     - des appareils</t>
  </si>
  <si>
    <t>Diagnostic exact - techniques adaptées à la demande</t>
  </si>
  <si>
    <t>Diagnostic exact - techniques non adaptées à la demande</t>
  </si>
  <si>
    <t>Diagnostic faux - techniques adaptées ou non adaptées à la demande</t>
  </si>
  <si>
    <t>Enchainement logique des étapes</t>
  </si>
  <si>
    <t>Maitrise des techniques adaptées à la demande:
     - manuelles
     - utilisant des appareils
     - utilisant des produits cosmétiques</t>
  </si>
  <si>
    <t>Pénalité : visage non maquillé = non conforme -3 pts</t>
  </si>
  <si>
    <t>C11.2 Mettre en œuvre des protocoles de techniques de soins esthétqiues des mains et des pieds</t>
  </si>
  <si>
    <t>Réaliser un soin esthétique des mains ou des pieds en utilisant:
     - des techniques manuelles
     - des produits cosmétiques</t>
  </si>
  <si>
    <t>- Enchainement logique des étapes
- Maitrise des techniques adaptées à la demande:
         . manuelles
         . utilisant des produits cosmétiques</t>
  </si>
  <si>
    <t>Pénalité : ongles des mains ou des pieds maquillés = non conforme - 1 pt</t>
  </si>
  <si>
    <t>C12.1 Mettre en œuvre des protocoles de techniques de maquillage du visage</t>
  </si>
  <si>
    <t>Réaliser un maquillage du visage</t>
  </si>
  <si>
    <t>- Maquillage adapté à la demande
- Maitrise des techniques
- Mise en valeur du visage
- Résultat net</t>
  </si>
  <si>
    <t>Pénalité : sourcils non épilés  = non conforme -2 pts</t>
  </si>
  <si>
    <t>Pénalité : faux-cils, d'extension de cils ou maquillage permanent = non conforme -5 pts</t>
  </si>
  <si>
    <t>TOTAL  / 70</t>
  </si>
  <si>
    <t>TOTAL / 30</t>
  </si>
  <si>
    <t>La note est générée automatiquement</t>
  </si>
  <si>
    <t>NOTE / 100</t>
  </si>
  <si>
    <t>Note / 20</t>
  </si>
  <si>
    <t>si modèle mineure et / ou masculin, l'epreuve ne peut être réalisée, la note de 0 attribuée à EP2</t>
  </si>
  <si>
    <t xml:space="preserve">Indicateurs d'évaluation communs aux compétences     C21.1    C21.3    C22.1    C22.2  </t>
  </si>
  <si>
    <t xml:space="preserve">- Organisation, installation fonctionnelle du poste de travail
- Durée de réalisation optimisée,
- Respect de : 
     . la règlementation en vigueur
     . l'anatomie et la physiologie
     . le confort du client
     . les règles d'hygiène, de sécurité et d'ergonomie
     . une démarche éco-citoyenne
</t>
  </si>
  <si>
    <t>C21.1 Mettre en œuvre des protocoles de techniques d'épilation</t>
  </si>
  <si>
    <t>Réaliser des épilations des sourcils</t>
  </si>
  <si>
    <t>- Enchainement logique des étapes
- Maitrise des techniques
- Résultat net et esthétique</t>
  </si>
  <si>
    <t>Réaliser des épilations du corps</t>
  </si>
  <si>
    <t>Pénalité :  Épilée sur deux zones à traiter
 = non conforme - 25 pts</t>
  </si>
  <si>
    <t>Pénalité : une des deux zones à traiter épilée = non conforme - 12 pts</t>
  </si>
  <si>
    <t>C21.3 Mettre en œuvre des protocoles de techniques de soins esthétiques des ongles
C22.1     C22.2 Mettre en œuvre des protocoles de maquillage des ongles</t>
  </si>
  <si>
    <t>Réaliser un soin esthétique des ongles :
- des techniques manuelles
- des produits cosmétiques</t>
  </si>
  <si>
    <t>- Enchainement logique des étapes
- Maitrise des techniques adaptées à la demande:
     . manuelles
     . utilisant des produits cosmétiques
- Résultat net</t>
  </si>
  <si>
    <t xml:space="preserve">Réaliser un maquillage des ongles avec un vernis classique
</t>
  </si>
  <si>
    <t>- Maitrise de la technique
- Mise en valeur des ongles
- Résultat net</t>
  </si>
  <si>
    <t>OU</t>
  </si>
  <si>
    <t xml:space="preserve">Réaliser un maquillage des ongles avec un vernis semi-permanent
</t>
  </si>
  <si>
    <t>- Respect du protocole
- Maitrise de la technique
- Mise en valeur des ongles
- Résultat net</t>
  </si>
  <si>
    <t>Note / 60</t>
  </si>
  <si>
    <t>Aptitude à mobiliser les savoirs associés</t>
  </si>
  <si>
    <t xml:space="preserve">Les notes sont générées automatiquement </t>
  </si>
  <si>
    <t>Note / 80</t>
  </si>
  <si>
    <t>TOTAL / 20</t>
  </si>
  <si>
    <t>Noms des Evaluateurs</t>
  </si>
  <si>
    <t>Situation 1 - simulation de vente</t>
  </si>
  <si>
    <t>- Adopter une attitude professionnelle
- Créer les conditions d'accueil
- Conduire un dialogue
- Identifier les attentes, les besoins et les motivations de la cliente
- Reformuler les besoins
- Sélectionner les produits ou les services adaptés aux attentes
- Argumenter la sélection
- Répondre à une objection
- Proposer une vente additionnelle
- Conclure la vente
- Renseigner un planning de rendez-vous
- Optimiser un planning de rendez-vous</t>
  </si>
  <si>
    <t>Situation 2 : Présentation d'un dossier</t>
  </si>
  <si>
    <t>- Identification de sa fonction dans l'entreprise et dans l'équipe
- Aménagements et organisation adaptés des espaces de travail
- Présentation de produits sur un stand, vitrine ou linéaire de façon harmonieuse, attractive, conforme à l'image de la marque ou du thème
- Présentation argumentée de la valorisation du support publicitaire
- Respect des consignes pour répondre à l'objectif fixé de l'action d'animation pour la propotion d'un produit ou d'une prestation</t>
  </si>
  <si>
    <t xml:space="preserve">- Présentation claire, soignée
- Expression correcte, langage adapté
</t>
  </si>
  <si>
    <t>Total / 20</t>
  </si>
  <si>
    <t>Total / 80</t>
  </si>
  <si>
    <t xml:space="preserve">Noms des évaluateurs : 
</t>
  </si>
  <si>
    <t xml:space="preserve"> CAP Esthétique Cosmétique Parfumerie</t>
  </si>
  <si>
    <t xml:space="preserve">Durée de l’épreuve : 40 minutes
Situation 1 : préparation : 5 minutes / sketch : 10 minutes 
Situation 2 : présentation du dossier : 10 min maximum + entretien : 15 minutes maximum
</t>
  </si>
  <si>
    <t>Session : ……….</t>
  </si>
  <si>
    <t xml:space="preserve">Etablissement de formation : </t>
  </si>
  <si>
    <t>Elève</t>
  </si>
  <si>
    <t xml:space="preserve">Nom : </t>
  </si>
  <si>
    <t>P</t>
  </si>
  <si>
    <t xml:space="preserve">Prénom : </t>
  </si>
  <si>
    <t xml:space="preserve">Date du CCF : </t>
  </si>
  <si>
    <t xml:space="preserve">Diagnostic et choix des techniques adaptées à la demande : </t>
  </si>
  <si>
    <t>Pénalité :  ongles manucurés = non conforme - 10 pts</t>
  </si>
  <si>
    <t xml:space="preserve"> Session …………….</t>
  </si>
  <si>
    <t>EP3  Conduite d'un institut</t>
  </si>
  <si>
    <r>
      <t xml:space="preserve">              EP1 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 Techniques de soins esthétiques 
                     du visage, des mains et des pieds</t>
    </r>
  </si>
  <si>
    <t xml:space="preserve">                           Durée de l'épreue : 2h45  (45 min d'écrit + 2 h de pratique )</t>
  </si>
  <si>
    <t>Choisir un élement uniquement</t>
  </si>
  <si>
    <t>Aptitude à mobiliser les savoirs associés  dont S1.1.3 lié à la conduite d'une prestation UV</t>
  </si>
  <si>
    <t>Noms des évaluateurs :</t>
  </si>
  <si>
    <r>
      <rPr>
        <sz val="9"/>
        <rFont val="Arial"/>
        <family val="2"/>
      </rPr>
      <t>Appréciations / Justification des notes inférieurs à 10</t>
    </r>
    <r>
      <rPr>
        <i/>
        <sz val="9"/>
        <rFont val="Arial"/>
        <family val="2"/>
      </rPr>
      <t xml:space="preserve">
NE! : Les compétences "non évaluables" seront obligatoirement justifiées dans ce cadre.</t>
    </r>
  </si>
  <si>
    <t xml:space="preserve">              EP2 Techniques esthétiques liées au phanères</t>
  </si>
  <si>
    <t xml:space="preserve">                       Durée de l'épreue : 2h30  (30 min d'écrit + 2 h de pratique)</t>
  </si>
  <si>
    <t>Pénalité :   prothèse ongulaire = non conforme -20 pts</t>
  </si>
  <si>
    <t>Pénalité :      ongles non maquillés = non confome -2 pts</t>
  </si>
  <si>
    <t>Pénalité :  sourcils épilés
 = non conforme -10 pts</t>
  </si>
  <si>
    <t>Pénalité :  visage maquillé
 = non conforme -2 pts</t>
  </si>
  <si>
    <r>
      <t xml:space="preserve">Appréciations
</t>
    </r>
    <r>
      <rPr>
        <sz val="9"/>
        <color theme="1"/>
        <rFont val="Arial"/>
        <family val="2"/>
      </rPr>
      <t>NE! : Les compétences "non évaluables" seront obligatoirement justifiées dans ce cadre.</t>
    </r>
    <r>
      <rPr>
        <b/>
        <sz val="9"/>
        <color theme="1"/>
        <rFont val="Arial"/>
        <family val="2"/>
      </rPr>
      <t xml:space="preserve">
</t>
    </r>
  </si>
  <si>
    <r>
      <t xml:space="preserve">Appréciations
</t>
    </r>
    <r>
      <rPr>
        <sz val="8"/>
        <color theme="1"/>
        <rFont val="Arial"/>
        <family val="2"/>
      </rPr>
      <t>NE! : Les compétences "non évaluables" seront obligatoirement justifiées dans ce cadre.</t>
    </r>
    <r>
      <rPr>
        <b/>
        <sz val="8"/>
        <color theme="1"/>
        <rFont val="Arial"/>
        <family val="2"/>
      </rPr>
      <t xml:space="preserve">
</t>
    </r>
  </si>
  <si>
    <t>Si le candidat n'a pas transmis son dossier complet dans le temps imparti, il n'est pas interrogé et la note de 0 est attribuée à l'épreuveEP3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</si>
</sst>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6" tint="-0.249977111117893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9"/>
      <color theme="6" tint="-0.249977111117893"/>
      <name val="Calibri"/>
      <family val="2"/>
      <scheme val="minor"/>
    </font>
    <font>
      <b/>
      <i/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Arial"/>
      <family val="2"/>
    </font>
    <font>
      <sz val="9"/>
      <color theme="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theme="0" tint="-4.9989318521683403E-2"/>
        <bgColor theme="4" tint="0.59999389629810485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/>
    <xf numFmtId="0" fontId="9" fillId="0" borderId="0" xfId="2" applyFont="1"/>
    <xf numFmtId="0" fontId="3" fillId="0" borderId="0" xfId="2" applyFont="1"/>
    <xf numFmtId="9" fontId="15" fillId="2" borderId="4" xfId="1" applyFont="1" applyFill="1" applyBorder="1" applyAlignment="1">
      <alignment horizontal="center" vertical="center"/>
    </xf>
    <xf numFmtId="1" fontId="15" fillId="2" borderId="4" xfId="1" applyNumberFormat="1" applyFont="1" applyFill="1" applyBorder="1" applyAlignment="1">
      <alignment horizontal="center" vertical="center"/>
    </xf>
    <xf numFmtId="9" fontId="15" fillId="0" borderId="4" xfId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4"/>
    <xf numFmtId="0" fontId="27" fillId="0" borderId="0" xfId="4" applyFont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0" xfId="5"/>
    <xf numFmtId="1" fontId="27" fillId="0" borderId="0" xfId="5" applyNumberFormat="1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" fillId="0" borderId="0" xfId="5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2" fillId="0" borderId="4" xfId="4" applyFont="1" applyBorder="1" applyAlignment="1" applyProtection="1">
      <alignment horizontal="center" vertical="center"/>
      <protection locked="0"/>
    </xf>
    <xf numFmtId="0" fontId="29" fillId="0" borderId="0" xfId="4" applyFont="1"/>
    <xf numFmtId="0" fontId="29" fillId="0" borderId="0" xfId="4" applyFont="1" applyAlignment="1">
      <alignment vertical="center"/>
    </xf>
    <xf numFmtId="1" fontId="15" fillId="8" borderId="32" xfId="1" applyNumberFormat="1" applyFont="1" applyFill="1" applyBorder="1" applyAlignment="1">
      <alignment horizontal="center" vertical="center"/>
    </xf>
    <xf numFmtId="1" fontId="15" fillId="8" borderId="35" xfId="1" applyNumberFormat="1" applyFont="1" applyFill="1" applyBorder="1" applyAlignment="1">
      <alignment horizontal="center" vertical="center"/>
    </xf>
    <xf numFmtId="1" fontId="15" fillId="8" borderId="31" xfId="1" applyNumberFormat="1" applyFont="1" applyFill="1" applyBorder="1" applyAlignment="1">
      <alignment horizontal="center" vertical="center"/>
    </xf>
    <xf numFmtId="0" fontId="2" fillId="3" borderId="0" xfId="4" applyFill="1" applyAlignment="1">
      <alignment horizontal="center" vertical="center"/>
    </xf>
    <xf numFmtId="1" fontId="27" fillId="0" borderId="0" xfId="4" applyNumberFormat="1" applyFont="1" applyAlignment="1">
      <alignment horizontal="center" vertical="center"/>
    </xf>
    <xf numFmtId="0" fontId="2" fillId="0" borderId="0" xfId="5" applyFont="1"/>
    <xf numFmtId="0" fontId="6" fillId="3" borderId="0" xfId="4" applyFont="1" applyFill="1"/>
    <xf numFmtId="0" fontId="15" fillId="11" borderId="4" xfId="4" applyFont="1" applyFill="1" applyBorder="1" applyAlignment="1">
      <alignment horizontal="center" vertical="center"/>
    </xf>
    <xf numFmtId="1" fontId="15" fillId="11" borderId="4" xfId="4" applyNumberFormat="1" applyFont="1" applyFill="1" applyBorder="1" applyAlignment="1">
      <alignment horizontal="center" vertical="center"/>
    </xf>
    <xf numFmtId="0" fontId="12" fillId="11" borderId="4" xfId="4" applyFont="1" applyFill="1" applyBorder="1" applyAlignment="1">
      <alignment horizontal="center" vertical="center"/>
    </xf>
    <xf numFmtId="9" fontId="15" fillId="11" borderId="26" xfId="4" applyNumberFormat="1" applyFont="1" applyFill="1" applyBorder="1" applyAlignment="1">
      <alignment horizontal="center" vertical="center"/>
    </xf>
    <xf numFmtId="1" fontId="15" fillId="11" borderId="26" xfId="4" applyNumberFormat="1" applyFont="1" applyFill="1" applyBorder="1" applyAlignment="1">
      <alignment horizontal="center" vertical="center"/>
    </xf>
    <xf numFmtId="0" fontId="24" fillId="3" borderId="4" xfId="4" applyFont="1" applyFill="1" applyBorder="1" applyAlignment="1">
      <alignment horizontal="center" vertical="center" wrapText="1"/>
    </xf>
    <xf numFmtId="9" fontId="15" fillId="11" borderId="4" xfId="4" applyNumberFormat="1" applyFont="1" applyFill="1" applyBorder="1" applyAlignment="1">
      <alignment horizontal="center" vertical="center"/>
    </xf>
    <xf numFmtId="9" fontId="15" fillId="4" borderId="4" xfId="4" applyNumberFormat="1" applyFont="1" applyFill="1" applyBorder="1" applyAlignment="1">
      <alignment horizontal="center" vertical="center"/>
    </xf>
    <xf numFmtId="1" fontId="15" fillId="4" borderId="1" xfId="4" applyNumberFormat="1" applyFont="1" applyFill="1" applyBorder="1" applyAlignment="1">
      <alignment horizontal="center" vertical="center"/>
    </xf>
    <xf numFmtId="0" fontId="2" fillId="0" borderId="0" xfId="6"/>
    <xf numFmtId="0" fontId="2" fillId="3" borderId="0" xfId="4" applyFill="1"/>
    <xf numFmtId="0" fontId="27" fillId="3" borderId="0" xfId="4" applyFont="1" applyFill="1" applyAlignment="1">
      <alignment horizontal="center" vertical="center"/>
    </xf>
    <xf numFmtId="1" fontId="27" fillId="3" borderId="0" xfId="4" applyNumberFormat="1" applyFont="1" applyFill="1" applyAlignment="1">
      <alignment horizontal="center" vertical="center"/>
    </xf>
    <xf numFmtId="0" fontId="6" fillId="0" borderId="0" xfId="5" applyFont="1"/>
    <xf numFmtId="0" fontId="34" fillId="0" borderId="0" xfId="4" applyFont="1" applyFill="1" applyBorder="1" applyAlignment="1">
      <alignment horizontal="center" vertical="center"/>
    </xf>
    <xf numFmtId="0" fontId="35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37" fillId="3" borderId="1" xfId="2" applyFont="1" applyFill="1" applyBorder="1" applyAlignment="1">
      <alignment vertical="center" wrapText="1"/>
    </xf>
    <xf numFmtId="0" fontId="36" fillId="3" borderId="3" xfId="2" applyFont="1" applyFill="1" applyBorder="1" applyAlignment="1">
      <alignment vertical="center" wrapText="1"/>
    </xf>
    <xf numFmtId="0" fontId="8" fillId="3" borderId="0" xfId="2" applyFont="1" applyFill="1" applyAlignment="1">
      <alignment horizontal="center" vertical="center"/>
    </xf>
    <xf numFmtId="0" fontId="8" fillId="4" borderId="0" xfId="4" applyFont="1" applyFill="1" applyAlignment="1" applyProtection="1">
      <alignment horizontal="center" vertical="center"/>
      <protection locked="0"/>
    </xf>
    <xf numFmtId="0" fontId="27" fillId="0" borderId="0" xfId="4" applyFont="1"/>
    <xf numFmtId="0" fontId="27" fillId="0" borderId="0" xfId="5" applyFont="1"/>
    <xf numFmtId="0" fontId="7" fillId="0" borderId="0" xfId="4" applyFont="1"/>
    <xf numFmtId="0" fontId="7" fillId="0" borderId="0" xfId="5" applyFont="1"/>
    <xf numFmtId="0" fontId="1" fillId="3" borderId="0" xfId="7" applyFill="1" applyAlignment="1">
      <alignment horizontal="center" vertical="center"/>
    </xf>
    <xf numFmtId="0" fontId="8" fillId="8" borderId="26" xfId="7" applyFont="1" applyFill="1" applyBorder="1" applyAlignment="1">
      <alignment horizontal="center" vertical="center"/>
    </xf>
    <xf numFmtId="0" fontId="16" fillId="0" borderId="42" xfId="7" applyFont="1" applyBorder="1" applyAlignment="1">
      <alignment horizontal="center" vertical="center"/>
    </xf>
    <xf numFmtId="1" fontId="16" fillId="0" borderId="21" xfId="7" applyNumberFormat="1" applyFont="1" applyBorder="1" applyAlignment="1">
      <alignment horizontal="center" vertical="center"/>
    </xf>
    <xf numFmtId="0" fontId="31" fillId="8" borderId="42" xfId="7" applyFont="1" applyFill="1" applyBorder="1" applyAlignment="1">
      <alignment vertical="center"/>
    </xf>
    <xf numFmtId="0" fontId="31" fillId="8" borderId="21" xfId="7" applyFont="1" applyFill="1" applyBorder="1" applyAlignment="1">
      <alignment vertical="center"/>
    </xf>
    <xf numFmtId="0" fontId="31" fillId="8" borderId="43" xfId="7" applyFont="1" applyFill="1" applyBorder="1" applyAlignment="1">
      <alignment vertical="center"/>
    </xf>
    <xf numFmtId="0" fontId="1" fillId="0" borderId="0" xfId="8" applyFont="1" applyAlignment="1">
      <alignment horizontal="center"/>
    </xf>
    <xf numFmtId="0" fontId="1" fillId="0" borderId="0" xfId="8"/>
    <xf numFmtId="0" fontId="9" fillId="0" borderId="0" xfId="8" applyFont="1"/>
    <xf numFmtId="0" fontId="1" fillId="0" borderId="0" xfId="8" applyFont="1"/>
    <xf numFmtId="0" fontId="6" fillId="0" borderId="0" xfId="8" applyFont="1" applyAlignment="1">
      <alignment horizontal="center" vertical="center"/>
    </xf>
    <xf numFmtId="0" fontId="15" fillId="2" borderId="4" xfId="8" applyFont="1" applyFill="1" applyBorder="1" applyAlignment="1">
      <alignment horizontal="center" vertical="center"/>
    </xf>
    <xf numFmtId="0" fontId="12" fillId="2" borderId="4" xfId="8" applyFont="1" applyFill="1" applyBorder="1" applyAlignment="1">
      <alignment horizontal="center" vertical="center"/>
    </xf>
    <xf numFmtId="9" fontId="14" fillId="3" borderId="4" xfId="8" applyNumberFormat="1" applyFont="1" applyFill="1" applyBorder="1" applyAlignment="1" applyProtection="1">
      <alignment horizontal="center" vertical="center"/>
      <protection locked="0"/>
    </xf>
    <xf numFmtId="0" fontId="12" fillId="0" borderId="0" xfId="8" applyNumberFormat="1" applyFont="1" applyAlignment="1">
      <alignment horizontal="center" vertical="center"/>
    </xf>
    <xf numFmtId="0" fontId="18" fillId="0" borderId="0" xfId="8" applyFont="1"/>
    <xf numFmtId="9" fontId="19" fillId="3" borderId="4" xfId="8" applyNumberFormat="1" applyFont="1" applyFill="1" applyBorder="1" applyAlignment="1" applyProtection="1">
      <alignment horizontal="center" vertical="center"/>
      <protection locked="0"/>
    </xf>
    <xf numFmtId="0" fontId="20" fillId="0" borderId="0" xfId="8" applyFont="1"/>
    <xf numFmtId="0" fontId="21" fillId="0" borderId="0" xfId="8" applyFont="1"/>
    <xf numFmtId="2" fontId="12" fillId="0" borderId="0" xfId="8" applyNumberFormat="1" applyFont="1" applyFill="1" applyAlignment="1">
      <alignment horizontal="center" vertical="center"/>
    </xf>
    <xf numFmtId="2" fontId="1" fillId="0" borderId="0" xfId="8" applyNumberFormat="1"/>
    <xf numFmtId="0" fontId="12" fillId="0" borderId="0" xfId="8" applyNumberFormat="1" applyFont="1" applyFill="1" applyAlignment="1">
      <alignment horizontal="center" vertical="center"/>
    </xf>
    <xf numFmtId="0" fontId="21" fillId="0" borderId="0" xfId="8" applyFont="1" applyFill="1"/>
    <xf numFmtId="0" fontId="1" fillId="0" borderId="0" xfId="8" applyFont="1" applyFill="1" applyAlignment="1">
      <alignment horizontal="center"/>
    </xf>
    <xf numFmtId="0" fontId="25" fillId="0" borderId="0" xfId="8" applyFont="1"/>
    <xf numFmtId="2" fontId="1" fillId="0" borderId="0" xfId="8" applyNumberFormat="1" applyAlignment="1">
      <alignment horizontal="center"/>
    </xf>
    <xf numFmtId="9" fontId="17" fillId="2" borderId="4" xfId="9" applyNumberFormat="1" applyFont="1" applyFill="1" applyBorder="1" applyAlignment="1">
      <alignment horizontal="center" vertical="center"/>
    </xf>
    <xf numFmtId="1" fontId="17" fillId="2" borderId="1" xfId="9" applyNumberFormat="1" applyFont="1" applyFill="1" applyBorder="1" applyAlignment="1">
      <alignment horizontal="center" vertical="center"/>
    </xf>
    <xf numFmtId="0" fontId="1" fillId="0" borderId="0" xfId="9" applyFont="1" applyFill="1" applyAlignment="1">
      <alignment horizontal="center" vertical="center"/>
    </xf>
    <xf numFmtId="9" fontId="17" fillId="2" borderId="4" xfId="8" applyNumberFormat="1" applyFont="1" applyFill="1" applyBorder="1" applyAlignment="1">
      <alignment horizontal="center" vertical="center"/>
    </xf>
    <xf numFmtId="0" fontId="26" fillId="3" borderId="0" xfId="8" applyFont="1" applyFill="1" applyBorder="1" applyAlignment="1">
      <alignment horizontal="center" vertical="center" wrapText="1"/>
    </xf>
    <xf numFmtId="9" fontId="15" fillId="3" borderId="0" xfId="8" applyNumberFormat="1" applyFont="1" applyFill="1" applyAlignment="1">
      <alignment horizontal="center" vertical="center"/>
    </xf>
    <xf numFmtId="0" fontId="27" fillId="0" borderId="1" xfId="8" applyFont="1" applyBorder="1" applyAlignment="1">
      <alignment vertical="center" wrapText="1"/>
    </xf>
    <xf numFmtId="0" fontId="27" fillId="0" borderId="0" xfId="8" applyFont="1" applyAlignment="1">
      <alignment horizontal="center" vertical="center"/>
    </xf>
    <xf numFmtId="0" fontId="1" fillId="0" borderId="0" xfId="8" applyAlignment="1">
      <alignment horizontal="center" vertical="center"/>
    </xf>
    <xf numFmtId="0" fontId="1" fillId="0" borderId="0" xfId="8" applyAlignment="1">
      <alignment horizontal="center"/>
    </xf>
    <xf numFmtId="9" fontId="8" fillId="3" borderId="4" xfId="8" applyNumberFormat="1" applyFont="1" applyFill="1" applyBorder="1" applyAlignment="1" applyProtection="1">
      <alignment horizontal="center" vertical="center"/>
      <protection locked="0"/>
    </xf>
    <xf numFmtId="0" fontId="8" fillId="0" borderId="4" xfId="8" applyFont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/>
      <protection locked="0"/>
    </xf>
    <xf numFmtId="0" fontId="1" fillId="0" borderId="0" xfId="8" applyFont="1" applyAlignment="1">
      <alignment horizontal="center" vertical="center"/>
    </xf>
    <xf numFmtId="49" fontId="42" fillId="3" borderId="4" xfId="8" applyNumberFormat="1" applyFont="1" applyFill="1" applyBorder="1" applyAlignment="1">
      <alignment vertical="center" wrapText="1"/>
    </xf>
    <xf numFmtId="0" fontId="42" fillId="3" borderId="4" xfId="8" applyFont="1" applyFill="1" applyBorder="1" applyAlignment="1">
      <alignment vertical="center" wrapText="1"/>
    </xf>
    <xf numFmtId="0" fontId="42" fillId="0" borderId="4" xfId="8" applyFont="1" applyFill="1" applyBorder="1" applyAlignment="1">
      <alignment vertical="center" wrapText="1"/>
    </xf>
    <xf numFmtId="0" fontId="39" fillId="3" borderId="18" xfId="3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>
      <alignment horizontal="center" vertical="center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13" fillId="3" borderId="4" xfId="2" applyFont="1" applyFill="1" applyBorder="1" applyAlignment="1" applyProtection="1">
      <alignment horizontal="left" vertical="center"/>
      <protection locked="0"/>
    </xf>
    <xf numFmtId="0" fontId="12" fillId="2" borderId="4" xfId="8" applyFont="1" applyFill="1" applyBorder="1" applyAlignment="1">
      <alignment horizontal="center" vertical="center" wrapText="1"/>
    </xf>
    <xf numFmtId="1" fontId="27" fillId="0" borderId="0" xfId="8" applyNumberFormat="1" applyFont="1" applyAlignment="1">
      <alignment horizontal="center" vertical="center"/>
    </xf>
    <xf numFmtId="0" fontId="4" fillId="0" borderId="0" xfId="8" applyFont="1"/>
    <xf numFmtId="1" fontId="15" fillId="8" borderId="4" xfId="8" applyNumberFormat="1" applyFont="1" applyFill="1" applyBorder="1" applyAlignment="1">
      <alignment horizontal="center" vertical="center"/>
    </xf>
    <xf numFmtId="0" fontId="12" fillId="8" borderId="4" xfId="8" applyFont="1" applyFill="1" applyBorder="1" applyAlignment="1">
      <alignment horizontal="center" vertical="center"/>
    </xf>
    <xf numFmtId="9" fontId="12" fillId="3" borderId="4" xfId="8" applyNumberFormat="1" applyFont="1" applyFill="1" applyBorder="1" applyAlignment="1" applyProtection="1">
      <alignment horizontal="center" vertical="center"/>
      <protection locked="0"/>
    </xf>
    <xf numFmtId="0" fontId="12" fillId="0" borderId="4" xfId="8" applyFont="1" applyBorder="1" applyAlignment="1" applyProtection="1">
      <alignment horizontal="center" vertical="center"/>
      <protection locked="0"/>
    </xf>
    <xf numFmtId="0" fontId="12" fillId="0" borderId="24" xfId="8" applyFont="1" applyBorder="1" applyAlignment="1" applyProtection="1">
      <alignment horizontal="center" vertical="center"/>
      <protection locked="0"/>
    </xf>
    <xf numFmtId="0" fontId="29" fillId="0" borderId="0" xfId="8" applyFont="1" applyAlignment="1">
      <alignment horizontal="center" vertical="center"/>
    </xf>
    <xf numFmtId="0" fontId="29" fillId="0" borderId="0" xfId="8" applyFont="1"/>
    <xf numFmtId="0" fontId="12" fillId="0" borderId="4" xfId="8" applyFont="1" applyFill="1" applyBorder="1" applyAlignment="1" applyProtection="1">
      <alignment horizontal="center" vertical="center"/>
      <protection locked="0"/>
    </xf>
    <xf numFmtId="0" fontId="15" fillId="4" borderId="24" xfId="8" applyFont="1" applyFill="1" applyBorder="1" applyAlignment="1" applyProtection="1">
      <alignment horizontal="center" vertical="center"/>
      <protection locked="0"/>
    </xf>
    <xf numFmtId="0" fontId="28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0" fontId="28" fillId="0" borderId="0" xfId="8" applyFont="1"/>
    <xf numFmtId="9" fontId="12" fillId="0" borderId="4" xfId="8" applyNumberFormat="1" applyFont="1" applyFill="1" applyBorder="1" applyAlignment="1" applyProtection="1">
      <alignment horizontal="center" vertical="center"/>
      <protection locked="0"/>
    </xf>
    <xf numFmtId="0" fontId="12" fillId="0" borderId="24" xfId="8" applyFont="1" applyFill="1" applyBorder="1" applyAlignment="1" applyProtection="1">
      <alignment horizontal="center" vertical="center"/>
      <protection locked="0"/>
    </xf>
    <xf numFmtId="0" fontId="1" fillId="0" borderId="0" xfId="8" applyFill="1" applyAlignment="1">
      <alignment horizontal="center" vertical="center"/>
    </xf>
    <xf numFmtId="2" fontId="1" fillId="0" borderId="0" xfId="8" applyNumberFormat="1" applyAlignment="1">
      <alignment horizontal="center" vertical="center"/>
    </xf>
    <xf numFmtId="0" fontId="5" fillId="3" borderId="0" xfId="8" applyFont="1" applyFill="1" applyAlignment="1">
      <alignment horizontal="center" vertical="center"/>
    </xf>
    <xf numFmtId="0" fontId="12" fillId="0" borderId="32" xfId="8" applyFont="1" applyBorder="1" applyAlignment="1" applyProtection="1">
      <alignment horizontal="center" vertical="center"/>
      <protection locked="0"/>
    </xf>
    <xf numFmtId="0" fontId="12" fillId="0" borderId="33" xfId="8" applyFont="1" applyBorder="1" applyAlignment="1" applyProtection="1">
      <alignment horizontal="center" vertical="center"/>
      <protection locked="0"/>
    </xf>
    <xf numFmtId="2" fontId="4" fillId="0" borderId="0" xfId="8" applyNumberFormat="1" applyFont="1" applyAlignment="1">
      <alignment horizontal="center" vertical="center"/>
    </xf>
    <xf numFmtId="9" fontId="14" fillId="3" borderId="0" xfId="8" applyNumberFormat="1" applyFont="1" applyFill="1" applyBorder="1" applyAlignment="1" applyProtection="1">
      <alignment horizontal="center" vertical="center"/>
      <protection locked="0"/>
    </xf>
    <xf numFmtId="0" fontId="29" fillId="9" borderId="0" xfId="8" applyFont="1" applyFill="1"/>
    <xf numFmtId="0" fontId="29" fillId="0" borderId="0" xfId="8" applyFont="1" applyFill="1"/>
    <xf numFmtId="9" fontId="12" fillId="3" borderId="35" xfId="8" applyNumberFormat="1" applyFont="1" applyFill="1" applyBorder="1" applyAlignment="1" applyProtection="1">
      <alignment horizontal="center" vertical="center"/>
      <protection locked="0"/>
    </xf>
    <xf numFmtId="0" fontId="12" fillId="0" borderId="35" xfId="8" applyFont="1" applyBorder="1" applyAlignment="1" applyProtection="1">
      <alignment horizontal="center" vertical="center"/>
      <protection locked="0"/>
    </xf>
    <xf numFmtId="0" fontId="12" fillId="0" borderId="36" xfId="8" applyFont="1" applyBorder="1" applyAlignment="1" applyProtection="1">
      <alignment horizontal="center" vertical="center"/>
      <protection locked="0"/>
    </xf>
    <xf numFmtId="9" fontId="12" fillId="3" borderId="31" xfId="8" applyNumberFormat="1" applyFont="1" applyFill="1" applyBorder="1" applyAlignment="1" applyProtection="1">
      <alignment horizontal="center" vertical="center"/>
      <protection locked="0"/>
    </xf>
    <xf numFmtId="0" fontId="12" fillId="0" borderId="31" xfId="8" applyFont="1" applyBorder="1" applyAlignment="1" applyProtection="1">
      <alignment horizontal="center" vertical="center"/>
      <protection locked="0"/>
    </xf>
    <xf numFmtId="0" fontId="12" fillId="0" borderId="41" xfId="8" applyFont="1" applyBorder="1" applyAlignment="1" applyProtection="1">
      <alignment horizontal="center" vertical="center"/>
      <protection locked="0"/>
    </xf>
    <xf numFmtId="0" fontId="1" fillId="3" borderId="0" xfId="8" applyFill="1" applyAlignment="1">
      <alignment horizontal="center" vertical="center"/>
    </xf>
    <xf numFmtId="0" fontId="12" fillId="8" borderId="23" xfId="8" applyFont="1" applyFill="1" applyBorder="1" applyAlignment="1">
      <alignment horizontal="center" vertical="center" wrapText="1"/>
    </xf>
    <xf numFmtId="0" fontId="12" fillId="8" borderId="24" xfId="8" applyFont="1" applyFill="1" applyBorder="1" applyAlignment="1">
      <alignment horizontal="center" vertical="center"/>
    </xf>
    <xf numFmtId="0" fontId="27" fillId="0" borderId="0" xfId="8" applyFont="1"/>
    <xf numFmtId="0" fontId="47" fillId="0" borderId="0" xfId="8" applyFont="1"/>
    <xf numFmtId="0" fontId="48" fillId="0" borderId="0" xfId="8" applyFont="1" applyAlignment="1">
      <alignment horizontal="center" vertical="center"/>
    </xf>
    <xf numFmtId="0" fontId="48" fillId="0" borderId="0" xfId="8" applyFont="1"/>
    <xf numFmtId="0" fontId="49" fillId="0" borderId="0" xfId="8" applyFont="1"/>
    <xf numFmtId="0" fontId="48" fillId="0" borderId="0" xfId="8" applyFont="1" applyAlignment="1">
      <alignment horizontal="left" vertical="center"/>
    </xf>
    <xf numFmtId="0" fontId="48" fillId="0" borderId="0" xfId="8" applyFont="1" applyAlignment="1">
      <alignment horizontal="left"/>
    </xf>
    <xf numFmtId="0" fontId="50" fillId="0" borderId="0" xfId="8" applyFont="1" applyAlignment="1">
      <alignment horizontal="left"/>
    </xf>
    <xf numFmtId="0" fontId="42" fillId="3" borderId="30" xfId="8" applyFont="1" applyFill="1" applyBorder="1" applyAlignment="1">
      <alignment vertical="center" wrapText="1"/>
    </xf>
    <xf numFmtId="49" fontId="42" fillId="3" borderId="31" xfId="8" applyNumberFormat="1" applyFont="1" applyFill="1" applyBorder="1" applyAlignment="1">
      <alignment vertical="center" wrapText="1"/>
    </xf>
    <xf numFmtId="0" fontId="42" fillId="3" borderId="34" xfId="8" applyFont="1" applyFill="1" applyBorder="1" applyAlignment="1">
      <alignment vertical="center" wrapText="1"/>
    </xf>
    <xf numFmtId="49" fontId="42" fillId="3" borderId="35" xfId="8" applyNumberFormat="1" applyFont="1" applyFill="1" applyBorder="1" applyAlignment="1">
      <alignment vertical="center" wrapText="1"/>
    </xf>
    <xf numFmtId="0" fontId="42" fillId="3" borderId="40" xfId="8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center" vertical="center"/>
    </xf>
    <xf numFmtId="0" fontId="23" fillId="0" borderId="4" xfId="7" applyFont="1" applyBorder="1" applyAlignment="1">
      <alignment horizontal="right" vertical="center"/>
    </xf>
    <xf numFmtId="1" fontId="10" fillId="8" borderId="4" xfId="7" applyNumberFormat="1" applyFont="1" applyFill="1" applyBorder="1" applyAlignment="1">
      <alignment horizontal="center" vertical="center"/>
    </xf>
    <xf numFmtId="1" fontId="15" fillId="8" borderId="2" xfId="1" applyNumberFormat="1" applyFont="1" applyFill="1" applyBorder="1" applyAlignment="1">
      <alignment horizontal="center" vertical="center"/>
    </xf>
    <xf numFmtId="0" fontId="37" fillId="3" borderId="1" xfId="2" applyFont="1" applyFill="1" applyBorder="1" applyAlignment="1">
      <alignment horizontal="center" vertical="center" wrapText="1"/>
    </xf>
    <xf numFmtId="0" fontId="37" fillId="3" borderId="3" xfId="2" applyFont="1" applyFill="1" applyBorder="1" applyAlignment="1">
      <alignment horizontal="center" vertical="center" wrapText="1"/>
    </xf>
    <xf numFmtId="0" fontId="14" fillId="3" borderId="1" xfId="4" applyFont="1" applyFill="1" applyBorder="1" applyAlignment="1" applyProtection="1">
      <alignment horizontal="center" vertical="center" wrapText="1"/>
      <protection locked="0"/>
    </xf>
    <xf numFmtId="0" fontId="14" fillId="3" borderId="3" xfId="4" applyFont="1" applyFill="1" applyBorder="1" applyAlignment="1" applyProtection="1">
      <alignment horizontal="center" vertical="center" wrapText="1"/>
      <protection locked="0"/>
    </xf>
    <xf numFmtId="0" fontId="14" fillId="3" borderId="2" xfId="4" applyFont="1" applyFill="1" applyBorder="1" applyAlignment="1" applyProtection="1">
      <alignment horizontal="center" vertical="center" wrapText="1"/>
      <protection locked="0"/>
    </xf>
    <xf numFmtId="0" fontId="24" fillId="3" borderId="1" xfId="2" applyFont="1" applyFill="1" applyBorder="1" applyAlignment="1">
      <alignment horizontal="left" vertical="top" wrapText="1"/>
    </xf>
    <xf numFmtId="0" fontId="24" fillId="3" borderId="3" xfId="2" applyFont="1" applyFill="1" applyBorder="1" applyAlignment="1">
      <alignment horizontal="left" vertical="top" wrapText="1"/>
    </xf>
    <xf numFmtId="0" fontId="24" fillId="3" borderId="2" xfId="2" applyFont="1" applyFill="1" applyBorder="1" applyAlignment="1">
      <alignment horizontal="left" vertical="top" wrapText="1"/>
    </xf>
    <xf numFmtId="0" fontId="24" fillId="3" borderId="44" xfId="3" applyFont="1" applyFill="1" applyBorder="1" applyAlignment="1" applyProtection="1">
      <alignment horizontal="left" vertical="center" wrapText="1"/>
      <protection locked="0"/>
    </xf>
    <xf numFmtId="0" fontId="24" fillId="3" borderId="18" xfId="3" applyFont="1" applyFill="1" applyBorder="1" applyAlignment="1" applyProtection="1">
      <alignment horizontal="left" vertical="center" wrapText="1"/>
      <protection locked="0"/>
    </xf>
    <xf numFmtId="0" fontId="24" fillId="3" borderId="45" xfId="3" applyFont="1" applyFill="1" applyBorder="1" applyAlignment="1" applyProtection="1">
      <alignment horizontal="left" vertical="center" wrapText="1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49" fontId="42" fillId="3" borderId="8" xfId="8" applyNumberFormat="1" applyFont="1" applyFill="1" applyBorder="1" applyAlignment="1">
      <alignment horizontal="left" vertical="center" wrapText="1"/>
    </xf>
    <xf numFmtId="49" fontId="42" fillId="3" borderId="9" xfId="8" applyNumberFormat="1" applyFont="1" applyFill="1" applyBorder="1" applyAlignment="1">
      <alignment horizontal="left" vertical="center" wrapText="1"/>
    </xf>
    <xf numFmtId="49" fontId="42" fillId="3" borderId="26" xfId="8" applyNumberFormat="1" applyFont="1" applyFill="1" applyBorder="1" applyAlignment="1">
      <alignment horizontal="left" vertical="center" wrapText="1"/>
    </xf>
    <xf numFmtId="9" fontId="14" fillId="2" borderId="4" xfId="8" applyNumberFormat="1" applyFont="1" applyFill="1" applyBorder="1" applyAlignment="1" applyProtection="1">
      <alignment horizontal="center" vertical="center"/>
      <protection locked="0"/>
    </xf>
    <xf numFmtId="2" fontId="14" fillId="2" borderId="1" xfId="8" applyNumberFormat="1" applyFont="1" applyFill="1" applyBorder="1" applyAlignment="1" applyProtection="1">
      <alignment horizontal="center" vertical="center"/>
      <protection locked="0"/>
    </xf>
    <xf numFmtId="2" fontId="14" fillId="2" borderId="2" xfId="8" applyNumberFormat="1" applyFont="1" applyFill="1" applyBorder="1" applyAlignment="1" applyProtection="1">
      <alignment horizontal="center" vertical="center"/>
      <protection locked="0"/>
    </xf>
    <xf numFmtId="0" fontId="27" fillId="0" borderId="4" xfId="8" applyFont="1" applyBorder="1" applyAlignment="1">
      <alignment horizontal="center" vertical="center" wrapText="1"/>
    </xf>
    <xf numFmtId="0" fontId="44" fillId="3" borderId="44" xfId="8" applyFont="1" applyFill="1" applyBorder="1" applyAlignment="1">
      <alignment horizontal="center" vertical="center" wrapText="1"/>
    </xf>
    <xf numFmtId="0" fontId="44" fillId="3" borderId="18" xfId="8" applyFont="1" applyFill="1" applyBorder="1" applyAlignment="1">
      <alignment horizontal="center" vertical="center" wrapText="1"/>
    </xf>
    <xf numFmtId="9" fontId="15" fillId="3" borderId="4" xfId="8" applyNumberFormat="1" applyFont="1" applyFill="1" applyBorder="1" applyAlignment="1">
      <alignment horizontal="center" vertical="center"/>
    </xf>
    <xf numFmtId="0" fontId="22" fillId="3" borderId="10" xfId="8" applyFont="1" applyFill="1" applyBorder="1" applyAlignment="1">
      <alignment horizontal="center" vertical="top" wrapText="1"/>
    </xf>
    <xf numFmtId="0" fontId="22" fillId="3" borderId="0" xfId="8" applyFont="1" applyFill="1" applyBorder="1" applyAlignment="1">
      <alignment horizontal="center" vertical="top" wrapText="1"/>
    </xf>
    <xf numFmtId="0" fontId="22" fillId="3" borderId="42" xfId="8" applyFont="1" applyFill="1" applyBorder="1" applyAlignment="1">
      <alignment horizontal="center" vertical="top" wrapText="1"/>
    </xf>
    <xf numFmtId="0" fontId="22" fillId="3" borderId="21" xfId="8" applyFont="1" applyFill="1" applyBorder="1" applyAlignment="1">
      <alignment horizontal="center" vertical="top" wrapText="1"/>
    </xf>
    <xf numFmtId="0" fontId="38" fillId="3" borderId="1" xfId="8" applyFont="1" applyFill="1" applyBorder="1" applyAlignment="1">
      <alignment horizontal="center" vertical="center" wrapText="1"/>
    </xf>
    <xf numFmtId="0" fontId="38" fillId="3" borderId="2" xfId="8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/>
    </xf>
    <xf numFmtId="0" fontId="14" fillId="2" borderId="3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4" fillId="3" borderId="4" xfId="8" applyFont="1" applyFill="1" applyBorder="1" applyAlignment="1">
      <alignment horizontal="right" vertical="center" wrapText="1"/>
    </xf>
    <xf numFmtId="9" fontId="14" fillId="2" borderId="1" xfId="8" applyNumberFormat="1" applyFont="1" applyFill="1" applyBorder="1" applyAlignment="1" applyProtection="1">
      <alignment horizontal="center" vertical="center"/>
      <protection locked="0"/>
    </xf>
    <xf numFmtId="9" fontId="14" fillId="2" borderId="3" xfId="8" applyNumberFormat="1" applyFont="1" applyFill="1" applyBorder="1" applyAlignment="1" applyProtection="1">
      <alignment horizontal="center" vertical="center"/>
      <protection locked="0"/>
    </xf>
    <xf numFmtId="9" fontId="14" fillId="2" borderId="2" xfId="8" applyNumberFormat="1" applyFont="1" applyFill="1" applyBorder="1" applyAlignment="1" applyProtection="1">
      <alignment horizontal="center" vertical="center"/>
      <protection locked="0"/>
    </xf>
    <xf numFmtId="49" fontId="46" fillId="4" borderId="4" xfId="0" applyNumberFormat="1" applyFont="1" applyFill="1" applyBorder="1" applyAlignment="1">
      <alignment horizontal="right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0" fontId="22" fillId="7" borderId="1" xfId="8" applyFont="1" applyFill="1" applyBorder="1" applyAlignment="1">
      <alignment horizontal="center" vertical="center" wrapText="1"/>
    </xf>
    <xf numFmtId="0" fontId="22" fillId="7" borderId="3" xfId="8" applyFont="1" applyFill="1" applyBorder="1" applyAlignment="1">
      <alignment horizontal="center" vertical="center" wrapText="1"/>
    </xf>
    <xf numFmtId="0" fontId="22" fillId="7" borderId="2" xfId="8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/>
    </xf>
    <xf numFmtId="0" fontId="12" fillId="2" borderId="3" xfId="9" applyFont="1" applyFill="1" applyBorder="1" applyAlignment="1">
      <alignment horizontal="center" vertical="center"/>
    </xf>
    <xf numFmtId="0" fontId="12" fillId="2" borderId="2" xfId="9" applyFont="1" applyFill="1" applyBorder="1" applyAlignment="1">
      <alignment horizontal="center" vertical="center"/>
    </xf>
    <xf numFmtId="0" fontId="11" fillId="6" borderId="1" xfId="8" applyFont="1" applyFill="1" applyBorder="1" applyAlignment="1">
      <alignment horizontal="left" vertical="center" wrapText="1"/>
    </xf>
    <xf numFmtId="0" fontId="11" fillId="6" borderId="3" xfId="8" applyFont="1" applyFill="1" applyBorder="1" applyAlignment="1">
      <alignment horizontal="left" vertical="center" wrapText="1"/>
    </xf>
    <xf numFmtId="0" fontId="11" fillId="6" borderId="2" xfId="8" applyFont="1" applyFill="1" applyBorder="1" applyAlignment="1">
      <alignment horizontal="left" vertical="center" wrapText="1"/>
    </xf>
    <xf numFmtId="49" fontId="46" fillId="4" borderId="1" xfId="0" applyNumberFormat="1" applyFont="1" applyFill="1" applyBorder="1" applyAlignment="1">
      <alignment horizontal="right" vertical="center" wrapText="1"/>
    </xf>
    <xf numFmtId="49" fontId="46" fillId="4" borderId="3" xfId="0" applyNumberFormat="1" applyFont="1" applyFill="1" applyBorder="1" applyAlignment="1">
      <alignment horizontal="right" vertical="center" wrapText="1"/>
    </xf>
    <xf numFmtId="49" fontId="46" fillId="4" borderId="2" xfId="0" applyNumberFormat="1" applyFont="1" applyFill="1" applyBorder="1" applyAlignment="1">
      <alignment horizontal="right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right" vertical="center" wrapText="1"/>
    </xf>
    <xf numFmtId="49" fontId="30" fillId="4" borderId="3" xfId="0" applyNumberFormat="1" applyFont="1" applyFill="1" applyBorder="1" applyAlignment="1">
      <alignment horizontal="right" vertical="center" wrapText="1"/>
    </xf>
    <xf numFmtId="49" fontId="30" fillId="4" borderId="2" xfId="0" applyNumberFormat="1" applyFont="1" applyFill="1" applyBorder="1" applyAlignment="1">
      <alignment horizontal="right" vertical="center" wrapText="1"/>
    </xf>
    <xf numFmtId="9" fontId="43" fillId="0" borderId="1" xfId="8" applyNumberFormat="1" applyFont="1" applyFill="1" applyBorder="1" applyAlignment="1" applyProtection="1">
      <alignment horizontal="center" vertical="center" wrapText="1"/>
      <protection locked="0"/>
    </xf>
    <xf numFmtId="9" fontId="43" fillId="0" borderId="3" xfId="8" applyNumberFormat="1" applyFont="1" applyFill="1" applyBorder="1" applyAlignment="1" applyProtection="1">
      <alignment horizontal="center" vertical="center" wrapText="1"/>
      <protection locked="0"/>
    </xf>
    <xf numFmtId="9" fontId="43" fillId="0" borderId="2" xfId="8" applyNumberFormat="1" applyFont="1" applyFill="1" applyBorder="1" applyAlignment="1" applyProtection="1">
      <alignment horizontal="center" vertical="center" wrapText="1"/>
      <protection locked="0"/>
    </xf>
    <xf numFmtId="49" fontId="38" fillId="0" borderId="1" xfId="8" applyNumberFormat="1" applyFont="1" applyFill="1" applyBorder="1" applyAlignment="1">
      <alignment horizontal="right" vertical="center" wrapText="1"/>
    </xf>
    <xf numFmtId="49" fontId="38" fillId="0" borderId="3" xfId="8" applyNumberFormat="1" applyFont="1" applyFill="1" applyBorder="1" applyAlignment="1">
      <alignment horizontal="right" vertical="center" wrapText="1"/>
    </xf>
    <xf numFmtId="49" fontId="38" fillId="0" borderId="2" xfId="8" applyNumberFormat="1" applyFont="1" applyFill="1" applyBorder="1" applyAlignment="1">
      <alignment horizontal="right" vertical="center" wrapText="1"/>
    </xf>
    <xf numFmtId="0" fontId="12" fillId="4" borderId="42" xfId="9" applyFont="1" applyFill="1" applyBorder="1" applyAlignment="1" applyProtection="1">
      <alignment horizontal="left" vertical="top" wrapText="1"/>
      <protection locked="0"/>
    </xf>
    <xf numFmtId="0" fontId="12" fillId="4" borderId="21" xfId="9" applyFont="1" applyFill="1" applyBorder="1" applyAlignment="1" applyProtection="1">
      <alignment horizontal="left" vertical="top" wrapText="1"/>
      <protection locked="0"/>
    </xf>
    <xf numFmtId="0" fontId="12" fillId="4" borderId="43" xfId="9" applyFont="1" applyFill="1" applyBorder="1" applyAlignment="1" applyProtection="1">
      <alignment horizontal="left" vertical="top" wrapText="1"/>
      <protection locked="0"/>
    </xf>
    <xf numFmtId="0" fontId="12" fillId="4" borderId="1" xfId="9" applyFont="1" applyFill="1" applyBorder="1" applyAlignment="1" applyProtection="1">
      <alignment horizontal="left" vertical="top" wrapText="1"/>
      <protection locked="0"/>
    </xf>
    <xf numFmtId="0" fontId="12" fillId="4" borderId="3" xfId="9" applyFont="1" applyFill="1" applyBorder="1" applyAlignment="1" applyProtection="1">
      <alignment horizontal="left" vertical="top" wrapText="1"/>
      <protection locked="0"/>
    </xf>
    <xf numFmtId="0" fontId="12" fillId="4" borderId="2" xfId="9" applyFont="1" applyFill="1" applyBorder="1" applyAlignment="1" applyProtection="1">
      <alignment horizontal="left" vertical="top" wrapText="1"/>
      <protection locked="0"/>
    </xf>
    <xf numFmtId="0" fontId="15" fillId="4" borderId="1" xfId="8" applyFont="1" applyFill="1" applyBorder="1" applyAlignment="1">
      <alignment horizontal="center" vertical="center"/>
    </xf>
    <xf numFmtId="0" fontId="15" fillId="4" borderId="2" xfId="8" applyFont="1" applyFill="1" applyBorder="1" applyAlignment="1">
      <alignment horizontal="center" vertical="center"/>
    </xf>
    <xf numFmtId="0" fontId="46" fillId="5" borderId="1" xfId="8" applyFont="1" applyFill="1" applyBorder="1" applyAlignment="1">
      <alignment horizontal="center" vertical="center"/>
    </xf>
    <xf numFmtId="0" fontId="46" fillId="5" borderId="3" xfId="8" applyFont="1" applyFill="1" applyBorder="1" applyAlignment="1">
      <alignment horizontal="center" vertical="center"/>
    </xf>
    <xf numFmtId="0" fontId="46" fillId="5" borderId="2" xfId="8" applyFont="1" applyFill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top" wrapText="1"/>
    </xf>
    <xf numFmtId="49" fontId="45" fillId="0" borderId="3" xfId="0" applyNumberFormat="1" applyFont="1" applyBorder="1" applyAlignment="1">
      <alignment horizontal="left" vertical="top" wrapText="1"/>
    </xf>
    <xf numFmtId="0" fontId="24" fillId="3" borderId="1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40" fillId="3" borderId="44" xfId="2" applyFont="1" applyFill="1" applyBorder="1" applyAlignment="1">
      <alignment horizontal="center" vertical="center" wrapText="1"/>
    </xf>
    <xf numFmtId="0" fontId="40" fillId="3" borderId="18" xfId="2" applyFont="1" applyFill="1" applyBorder="1" applyAlignment="1">
      <alignment horizontal="center" vertical="center"/>
    </xf>
    <xf numFmtId="0" fontId="11" fillId="0" borderId="8" xfId="8" applyFont="1" applyBorder="1" applyAlignment="1" applyProtection="1">
      <alignment horizontal="left" vertical="top" wrapText="1"/>
      <protection locked="0"/>
    </xf>
    <xf numFmtId="0" fontId="11" fillId="0" borderId="8" xfId="8" applyFont="1" applyBorder="1" applyAlignment="1" applyProtection="1">
      <alignment horizontal="left" vertical="top"/>
      <protection locked="0"/>
    </xf>
    <xf numFmtId="0" fontId="12" fillId="0" borderId="49" xfId="7" applyFont="1" applyBorder="1" applyAlignment="1" applyProtection="1">
      <alignment horizontal="center" vertical="center" wrapText="1"/>
      <protection locked="0"/>
    </xf>
    <xf numFmtId="0" fontId="12" fillId="0" borderId="50" xfId="7" applyFont="1" applyBorder="1" applyAlignment="1" applyProtection="1">
      <alignment horizontal="center" vertical="center" wrapText="1"/>
      <protection locked="0"/>
    </xf>
    <xf numFmtId="0" fontId="1" fillId="0" borderId="1" xfId="8" applyFont="1" applyBorder="1" applyAlignment="1">
      <alignment horizontal="center" vertical="center" wrapText="1"/>
    </xf>
    <xf numFmtId="0" fontId="1" fillId="0" borderId="2" xfId="8" applyFont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/>
    </xf>
    <xf numFmtId="0" fontId="27" fillId="0" borderId="3" xfId="8" applyFont="1" applyBorder="1" applyAlignment="1">
      <alignment horizontal="center" vertical="center"/>
    </xf>
    <xf numFmtId="0" fontId="27" fillId="0" borderId="2" xfId="8" applyFont="1" applyBorder="1" applyAlignment="1">
      <alignment horizontal="center" vertical="center"/>
    </xf>
    <xf numFmtId="49" fontId="42" fillId="3" borderId="4" xfId="8" applyNumberFormat="1" applyFont="1" applyFill="1" applyBorder="1" applyAlignment="1">
      <alignment horizontal="left" vertical="center" wrapText="1"/>
    </xf>
    <xf numFmtId="0" fontId="24" fillId="3" borderId="25" xfId="8" applyFont="1" applyFill="1" applyBorder="1" applyAlignment="1">
      <alignment horizontal="center" vertical="center" wrapText="1"/>
    </xf>
    <xf numFmtId="0" fontId="24" fillId="3" borderId="34" xfId="8" applyFont="1" applyFill="1" applyBorder="1" applyAlignment="1">
      <alignment horizontal="center" vertical="center" wrapText="1"/>
    </xf>
    <xf numFmtId="0" fontId="23" fillId="0" borderId="44" xfId="7" applyFont="1" applyBorder="1" applyAlignment="1">
      <alignment horizontal="center" vertical="center"/>
    </xf>
    <xf numFmtId="0" fontId="23" fillId="0" borderId="45" xfId="7" applyFont="1" applyBorder="1" applyAlignment="1">
      <alignment horizontal="center" vertical="center"/>
    </xf>
    <xf numFmtId="0" fontId="23" fillId="0" borderId="46" xfId="7" applyFont="1" applyBorder="1" applyAlignment="1">
      <alignment horizontal="center" vertical="center"/>
    </xf>
    <xf numFmtId="0" fontId="23" fillId="0" borderId="47" xfId="7" applyFont="1" applyBorder="1" applyAlignment="1">
      <alignment horizontal="center" vertical="center"/>
    </xf>
    <xf numFmtId="9" fontId="14" fillId="8" borderId="1" xfId="8" applyNumberFormat="1" applyFont="1" applyFill="1" applyBorder="1" applyAlignment="1" applyProtection="1">
      <alignment horizontal="center" vertical="center"/>
      <protection locked="0"/>
    </xf>
    <xf numFmtId="9" fontId="14" fillId="8" borderId="3" xfId="8" applyNumberFormat="1" applyFont="1" applyFill="1" applyBorder="1" applyAlignment="1" applyProtection="1">
      <alignment horizontal="center" vertical="center"/>
      <protection locked="0"/>
    </xf>
    <xf numFmtId="9" fontId="14" fillId="8" borderId="2" xfId="8" applyNumberFormat="1" applyFont="1" applyFill="1" applyBorder="1" applyAlignment="1" applyProtection="1">
      <alignment horizontal="center" vertical="center"/>
      <protection locked="0"/>
    </xf>
    <xf numFmtId="0" fontId="17" fillId="8" borderId="1" xfId="7" applyFont="1" applyFill="1" applyBorder="1" applyAlignment="1">
      <alignment horizontal="center" vertical="center"/>
    </xf>
    <xf numFmtId="0" fontId="17" fillId="8" borderId="12" xfId="7" applyFont="1" applyFill="1" applyBorder="1" applyAlignment="1">
      <alignment horizontal="center" vertical="center"/>
    </xf>
    <xf numFmtId="0" fontId="14" fillId="10" borderId="13" xfId="7" applyFont="1" applyFill="1" applyBorder="1" applyAlignment="1">
      <alignment horizontal="center" vertical="center"/>
    </xf>
    <xf numFmtId="0" fontId="14" fillId="10" borderId="14" xfId="7" applyFont="1" applyFill="1" applyBorder="1" applyAlignment="1">
      <alignment horizontal="center" vertical="center"/>
    </xf>
    <xf numFmtId="0" fontId="14" fillId="10" borderId="48" xfId="7" applyFont="1" applyFill="1" applyBorder="1" applyAlignment="1">
      <alignment horizontal="center" vertical="center"/>
    </xf>
    <xf numFmtId="2" fontId="14" fillId="10" borderId="13" xfId="7" applyNumberFormat="1" applyFont="1" applyFill="1" applyBorder="1" applyAlignment="1">
      <alignment horizontal="center" vertical="center"/>
    </xf>
    <xf numFmtId="2" fontId="14" fillId="10" borderId="15" xfId="7" applyNumberFormat="1" applyFont="1" applyFill="1" applyBorder="1" applyAlignment="1">
      <alignment horizontal="center" vertical="center"/>
    </xf>
    <xf numFmtId="49" fontId="14" fillId="6" borderId="37" xfId="8" applyNumberFormat="1" applyFont="1" applyFill="1" applyBorder="1" applyAlignment="1">
      <alignment horizontal="center" vertical="center" wrapText="1"/>
    </xf>
    <xf numFmtId="49" fontId="14" fillId="6" borderId="38" xfId="8" applyNumberFormat="1" applyFont="1" applyFill="1" applyBorder="1" applyAlignment="1">
      <alignment horizontal="center" vertical="center" wrapText="1"/>
    </xf>
    <xf numFmtId="49" fontId="14" fillId="6" borderId="39" xfId="8" applyNumberFormat="1" applyFont="1" applyFill="1" applyBorder="1" applyAlignment="1">
      <alignment horizontal="center" vertical="center" wrapText="1"/>
    </xf>
    <xf numFmtId="0" fontId="12" fillId="8" borderId="4" xfId="7" applyFont="1" applyFill="1" applyBorder="1" applyAlignment="1">
      <alignment horizontal="center" vertical="center"/>
    </xf>
    <xf numFmtId="0" fontId="15" fillId="8" borderId="4" xfId="7" applyFont="1" applyFill="1" applyBorder="1" applyAlignment="1">
      <alignment horizontal="center" vertical="center"/>
    </xf>
    <xf numFmtId="0" fontId="40" fillId="3" borderId="11" xfId="8" applyFont="1" applyFill="1" applyBorder="1" applyAlignment="1">
      <alignment horizontal="right" vertical="center" wrapText="1"/>
    </xf>
    <xf numFmtId="0" fontId="40" fillId="3" borderId="3" xfId="8" applyFont="1" applyFill="1" applyBorder="1" applyAlignment="1">
      <alignment horizontal="right" vertical="center" wrapText="1"/>
    </xf>
    <xf numFmtId="0" fontId="40" fillId="3" borderId="2" xfId="8" applyFont="1" applyFill="1" applyBorder="1" applyAlignment="1">
      <alignment horizontal="right" vertical="center" wrapText="1"/>
    </xf>
    <xf numFmtId="0" fontId="17" fillId="0" borderId="1" xfId="8" applyFont="1" applyBorder="1" applyAlignment="1" applyProtection="1">
      <alignment horizontal="center" vertical="center"/>
      <protection locked="0"/>
    </xf>
    <xf numFmtId="0" fontId="17" fillId="0" borderId="12" xfId="8" applyFont="1" applyBorder="1" applyAlignment="1" applyProtection="1">
      <alignment horizontal="center" vertical="center"/>
      <protection locked="0"/>
    </xf>
    <xf numFmtId="0" fontId="11" fillId="6" borderId="25" xfId="8" applyFont="1" applyFill="1" applyBorder="1" applyAlignment="1">
      <alignment horizontal="left" vertical="center" wrapText="1"/>
    </xf>
    <xf numFmtId="0" fontId="11" fillId="6" borderId="9" xfId="8" applyFont="1" applyFill="1" applyBorder="1" applyAlignment="1">
      <alignment horizontal="left" vertical="center" wrapText="1"/>
    </xf>
    <xf numFmtId="0" fontId="11" fillId="6" borderId="8" xfId="8" applyFont="1" applyFill="1" applyBorder="1" applyAlignment="1">
      <alignment horizontal="left" vertical="center" wrapText="1"/>
    </xf>
    <xf numFmtId="0" fontId="11" fillId="6" borderId="27" xfId="8" applyFont="1" applyFill="1" applyBorder="1" applyAlignment="1">
      <alignment horizontal="left" vertical="center" wrapText="1"/>
    </xf>
    <xf numFmtId="10" fontId="46" fillId="4" borderId="5" xfId="8" applyNumberFormat="1" applyFont="1" applyFill="1" applyBorder="1" applyAlignment="1">
      <alignment horizontal="right" vertical="center" wrapText="1"/>
    </xf>
    <xf numFmtId="10" fontId="46" fillId="4" borderId="6" xfId="8" applyNumberFormat="1" applyFont="1" applyFill="1" applyBorder="1" applyAlignment="1">
      <alignment horizontal="right" vertical="center" wrapText="1"/>
    </xf>
    <xf numFmtId="10" fontId="46" fillId="4" borderId="28" xfId="8" applyNumberFormat="1" applyFont="1" applyFill="1" applyBorder="1" applyAlignment="1">
      <alignment horizontal="right" vertical="center" wrapText="1"/>
    </xf>
    <xf numFmtId="0" fontId="15" fillId="4" borderId="29" xfId="8" applyFont="1" applyFill="1" applyBorder="1" applyAlignment="1" applyProtection="1">
      <alignment horizontal="center" vertical="center"/>
      <protection locked="0"/>
    </xf>
    <xf numFmtId="0" fontId="15" fillId="4" borderId="7" xfId="8" applyFont="1" applyFill="1" applyBorder="1" applyAlignment="1" applyProtection="1">
      <alignment horizontal="center" vertical="center"/>
      <protection locked="0"/>
    </xf>
    <xf numFmtId="0" fontId="51" fillId="4" borderId="11" xfId="8" applyFont="1" applyFill="1" applyBorder="1" applyAlignment="1">
      <alignment horizontal="right" vertical="center" wrapText="1"/>
    </xf>
    <xf numFmtId="0" fontId="51" fillId="4" borderId="3" xfId="8" applyFont="1" applyFill="1" applyBorder="1" applyAlignment="1">
      <alignment horizontal="right" vertical="center" wrapText="1"/>
    </xf>
    <xf numFmtId="0" fontId="51" fillId="4" borderId="2" xfId="8" applyFont="1" applyFill="1" applyBorder="1" applyAlignment="1">
      <alignment horizontal="right" vertical="center" wrapText="1"/>
    </xf>
    <xf numFmtId="0" fontId="15" fillId="4" borderId="1" xfId="8" applyFont="1" applyFill="1" applyBorder="1" applyAlignment="1" applyProtection="1">
      <alignment horizontal="center" vertical="center"/>
      <protection locked="0"/>
    </xf>
    <xf numFmtId="0" fontId="15" fillId="4" borderId="12" xfId="8" applyFont="1" applyFill="1" applyBorder="1" applyAlignment="1" applyProtection="1">
      <alignment horizontal="center" vertical="center"/>
      <protection locked="0"/>
    </xf>
    <xf numFmtId="0" fontId="51" fillId="4" borderId="4" xfId="8" applyFont="1" applyFill="1" applyBorder="1" applyAlignment="1">
      <alignment horizontal="right" vertical="center" wrapText="1"/>
    </xf>
    <xf numFmtId="0" fontId="15" fillId="4" borderId="4" xfId="8" applyFont="1" applyFill="1" applyBorder="1" applyAlignment="1" applyProtection="1">
      <alignment horizontal="center" vertical="center"/>
      <protection locked="0"/>
    </xf>
    <xf numFmtId="49" fontId="45" fillId="0" borderId="11" xfId="0" applyNumberFormat="1" applyFont="1" applyBorder="1" applyAlignment="1">
      <alignment horizontal="justify" vertical="top" wrapText="1"/>
    </xf>
    <xf numFmtId="49" fontId="45" fillId="0" borderId="2" xfId="0" applyNumberFormat="1" applyFont="1" applyBorder="1" applyAlignment="1">
      <alignment horizontal="justify" vertical="top" wrapText="1"/>
    </xf>
    <xf numFmtId="0" fontId="11" fillId="6" borderId="11" xfId="8" applyFont="1" applyFill="1" applyBorder="1" applyAlignment="1">
      <alignment horizontal="left" vertical="center" wrapText="1"/>
    </xf>
    <xf numFmtId="0" fontId="11" fillId="6" borderId="18" xfId="8" applyFont="1" applyFill="1" applyBorder="1" applyAlignment="1">
      <alignment horizontal="left" vertical="center" wrapText="1"/>
    </xf>
    <xf numFmtId="0" fontId="11" fillId="6" borderId="12" xfId="8" applyFont="1" applyFill="1" applyBorder="1" applyAlignment="1">
      <alignment horizontal="left" vertical="center" wrapText="1"/>
    </xf>
    <xf numFmtId="0" fontId="42" fillId="3" borderId="17" xfId="8" applyFont="1" applyFill="1" applyBorder="1" applyAlignment="1">
      <alignment horizontal="left" vertical="center" wrapText="1"/>
    </xf>
    <xf numFmtId="0" fontId="42" fillId="3" borderId="16" xfId="8" applyFont="1" applyFill="1" applyBorder="1" applyAlignment="1">
      <alignment horizontal="left" vertical="center" wrapText="1"/>
    </xf>
    <xf numFmtId="0" fontId="42" fillId="3" borderId="20" xfId="8" applyFont="1" applyFill="1" applyBorder="1" applyAlignment="1">
      <alignment horizontal="left" vertical="center" wrapText="1"/>
    </xf>
    <xf numFmtId="10" fontId="43" fillId="4" borderId="3" xfId="8" applyNumberFormat="1" applyFont="1" applyFill="1" applyBorder="1" applyAlignment="1">
      <alignment horizontal="right" vertical="center" wrapText="1"/>
    </xf>
    <xf numFmtId="10" fontId="43" fillId="4" borderId="2" xfId="8" applyNumberFormat="1" applyFont="1" applyFill="1" applyBorder="1" applyAlignment="1">
      <alignment horizontal="right" vertical="center" wrapText="1"/>
    </xf>
    <xf numFmtId="10" fontId="43" fillId="0" borderId="3" xfId="8" applyNumberFormat="1" applyFont="1" applyFill="1" applyBorder="1" applyAlignment="1">
      <alignment horizontal="right" vertical="center" wrapText="1"/>
    </xf>
    <xf numFmtId="10" fontId="43" fillId="0" borderId="2" xfId="8" applyNumberFormat="1" applyFont="1" applyFill="1" applyBorder="1" applyAlignment="1">
      <alignment horizontal="right" vertical="center" wrapText="1"/>
    </xf>
    <xf numFmtId="10" fontId="15" fillId="4" borderId="3" xfId="8" applyNumberFormat="1" applyFont="1" applyFill="1" applyBorder="1" applyAlignment="1">
      <alignment horizontal="left" vertical="center"/>
    </xf>
    <xf numFmtId="10" fontId="15" fillId="4" borderId="12" xfId="8" applyNumberFormat="1" applyFont="1" applyFill="1" applyBorder="1" applyAlignment="1">
      <alignment horizontal="left" vertical="center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3" xfId="2" applyFont="1" applyFill="1" applyBorder="1" applyAlignment="1" applyProtection="1">
      <alignment horizontal="left" vertical="center"/>
      <protection locked="0"/>
    </xf>
    <xf numFmtId="0" fontId="8" fillId="3" borderId="2" xfId="2" applyFont="1" applyFill="1" applyBorder="1" applyAlignment="1" applyProtection="1">
      <alignment horizontal="left" vertical="center"/>
      <protection locked="0"/>
    </xf>
    <xf numFmtId="0" fontId="12" fillId="5" borderId="17" xfId="9" applyFont="1" applyFill="1" applyBorder="1" applyAlignment="1" applyProtection="1">
      <alignment horizontal="left" vertical="top" wrapText="1"/>
      <protection locked="0"/>
    </xf>
    <xf numFmtId="0" fontId="12" fillId="5" borderId="18" xfId="9" applyFont="1" applyFill="1" applyBorder="1" applyAlignment="1" applyProtection="1">
      <alignment horizontal="left" vertical="top" wrapText="1"/>
      <protection locked="0"/>
    </xf>
    <xf numFmtId="0" fontId="12" fillId="5" borderId="19" xfId="9" applyFont="1" applyFill="1" applyBorder="1" applyAlignment="1" applyProtection="1">
      <alignment horizontal="left" vertical="top" wrapText="1"/>
      <protection locked="0"/>
    </xf>
    <xf numFmtId="0" fontId="12" fillId="5" borderId="20" xfId="9" applyFont="1" applyFill="1" applyBorder="1" applyAlignment="1" applyProtection="1">
      <alignment horizontal="left" vertical="top" wrapText="1"/>
      <protection locked="0"/>
    </xf>
    <xf numFmtId="0" fontId="12" fillId="5" borderId="21" xfId="9" applyFont="1" applyFill="1" applyBorder="1" applyAlignment="1" applyProtection="1">
      <alignment horizontal="left" vertical="top" wrapText="1"/>
      <protection locked="0"/>
    </xf>
    <xf numFmtId="0" fontId="15" fillId="5" borderId="21" xfId="8" applyFont="1" applyFill="1" applyBorder="1" applyAlignment="1">
      <alignment horizontal="center" vertical="center"/>
    </xf>
    <xf numFmtId="0" fontId="15" fillId="5" borderId="22" xfId="8" applyFont="1" applyFill="1" applyBorder="1" applyAlignment="1">
      <alignment horizontal="center" vertical="center"/>
    </xf>
    <xf numFmtId="0" fontId="46" fillId="5" borderId="11" xfId="8" applyFont="1" applyFill="1" applyBorder="1" applyAlignment="1">
      <alignment horizontal="center" vertical="center"/>
    </xf>
    <xf numFmtId="0" fontId="46" fillId="5" borderId="12" xfId="8" applyFont="1" applyFill="1" applyBorder="1" applyAlignment="1">
      <alignment horizontal="center" vertical="center"/>
    </xf>
    <xf numFmtId="0" fontId="24" fillId="3" borderId="3" xfId="3" applyFont="1" applyFill="1" applyBorder="1" applyAlignment="1" applyProtection="1">
      <alignment horizontal="left" vertical="center" wrapText="1"/>
      <protection locked="0"/>
    </xf>
    <xf numFmtId="0" fontId="24" fillId="3" borderId="2" xfId="3" applyFont="1" applyFill="1" applyBorder="1" applyAlignment="1" applyProtection="1">
      <alignment horizontal="left" vertical="center" wrapText="1"/>
      <protection locked="0"/>
    </xf>
    <xf numFmtId="0" fontId="14" fillId="3" borderId="4" xfId="4" applyFont="1" applyFill="1" applyBorder="1" applyAlignment="1" applyProtection="1">
      <alignment horizontal="left" vertical="center" wrapText="1"/>
      <protection locked="0"/>
    </xf>
    <xf numFmtId="0" fontId="12" fillId="0" borderId="1" xfId="6" applyFont="1" applyBorder="1" applyAlignment="1" applyProtection="1">
      <alignment horizontal="center" vertical="top" wrapText="1"/>
      <protection locked="0"/>
    </xf>
    <xf numFmtId="0" fontId="12" fillId="0" borderId="3" xfId="6" applyFont="1" applyBorder="1" applyAlignment="1" applyProtection="1">
      <alignment horizontal="center" vertical="top" wrapText="1"/>
      <protection locked="0"/>
    </xf>
    <xf numFmtId="0" fontId="12" fillId="0" borderId="2" xfId="6" applyFont="1" applyBorder="1" applyAlignment="1" applyProtection="1">
      <alignment horizontal="center" vertical="top" wrapText="1"/>
      <protection locked="0"/>
    </xf>
    <xf numFmtId="0" fontId="2" fillId="0" borderId="3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12" fillId="0" borderId="1" xfId="4" applyFont="1" applyBorder="1" applyAlignment="1" applyProtection="1">
      <alignment horizontal="center" vertical="top" wrapText="1"/>
      <protection locked="0"/>
    </xf>
    <xf numFmtId="0" fontId="12" fillId="0" borderId="2" xfId="4" applyFont="1" applyBorder="1" applyAlignment="1" applyProtection="1">
      <alignment horizontal="center" vertical="top" wrapText="1"/>
      <protection locked="0"/>
    </xf>
    <xf numFmtId="0" fontId="2" fillId="0" borderId="1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12" fillId="12" borderId="1" xfId="4" applyFont="1" applyFill="1" applyBorder="1" applyAlignment="1">
      <alignment horizontal="center" vertical="center" wrapText="1"/>
    </xf>
    <xf numFmtId="0" fontId="12" fillId="12" borderId="2" xfId="4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/>
    </xf>
    <xf numFmtId="0" fontId="14" fillId="3" borderId="4" xfId="4" applyFont="1" applyFill="1" applyBorder="1" applyAlignment="1">
      <alignment horizontal="left" vertical="top" wrapText="1"/>
    </xf>
    <xf numFmtId="2" fontId="14" fillId="3" borderId="4" xfId="6" applyNumberFormat="1" applyFont="1" applyFill="1" applyBorder="1" applyAlignment="1" applyProtection="1">
      <alignment horizontal="left" vertical="center" wrapText="1"/>
      <protection locked="0"/>
    </xf>
    <xf numFmtId="0" fontId="14" fillId="4" borderId="0" xfId="4" applyFont="1" applyFill="1" applyAlignment="1">
      <alignment horizontal="center" vertical="center" wrapText="1"/>
    </xf>
    <xf numFmtId="0" fontId="12" fillId="11" borderId="1" xfId="4" applyFont="1" applyFill="1" applyBorder="1" applyAlignment="1">
      <alignment horizontal="center" vertical="center"/>
    </xf>
    <xf numFmtId="0" fontId="12" fillId="11" borderId="2" xfId="4" applyFont="1" applyFill="1" applyBorder="1" applyAlignment="1">
      <alignment horizontal="center" vertical="center"/>
    </xf>
    <xf numFmtId="49" fontId="41" fillId="3" borderId="1" xfId="4" applyNumberFormat="1" applyFont="1" applyFill="1" applyBorder="1" applyAlignment="1">
      <alignment vertical="center" wrapText="1"/>
    </xf>
    <xf numFmtId="49" fontId="41" fillId="3" borderId="2" xfId="4" applyNumberFormat="1" applyFont="1" applyFill="1" applyBorder="1" applyAlignment="1">
      <alignment vertical="center" wrapText="1"/>
    </xf>
    <xf numFmtId="49" fontId="42" fillId="3" borderId="1" xfId="4" applyNumberFormat="1" applyFont="1" applyFill="1" applyBorder="1" applyAlignment="1">
      <alignment vertical="center" wrapText="1"/>
    </xf>
    <xf numFmtId="49" fontId="42" fillId="3" borderId="2" xfId="4" applyNumberFormat="1" applyFont="1" applyFill="1" applyBorder="1" applyAlignment="1">
      <alignment vertical="center" wrapText="1"/>
    </xf>
    <xf numFmtId="0" fontId="32" fillId="13" borderId="4" xfId="4" applyFont="1" applyFill="1" applyBorder="1" applyAlignment="1">
      <alignment horizontal="left" vertical="center" wrapText="1"/>
    </xf>
    <xf numFmtId="0" fontId="33" fillId="13" borderId="4" xfId="4" applyFont="1" applyFill="1" applyBorder="1" applyAlignment="1">
      <alignment horizontal="left" vertical="center" wrapText="1"/>
    </xf>
    <xf numFmtId="49" fontId="41" fillId="3" borderId="1" xfId="4" applyNumberFormat="1" applyFont="1" applyFill="1" applyBorder="1" applyAlignment="1">
      <alignment horizontal="left" vertical="center" wrapText="1"/>
    </xf>
    <xf numFmtId="49" fontId="41" fillId="3" borderId="2" xfId="4" applyNumberFormat="1" applyFont="1" applyFill="1" applyBorder="1" applyAlignment="1">
      <alignment horizontal="left" vertical="center" wrapText="1"/>
    </xf>
    <xf numFmtId="0" fontId="12" fillId="4" borderId="1" xfId="6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center" vertical="center"/>
    </xf>
    <xf numFmtId="0" fontId="43" fillId="0" borderId="44" xfId="6" applyFont="1" applyBorder="1" applyAlignment="1">
      <alignment horizontal="center" vertical="center" wrapText="1"/>
    </xf>
    <xf numFmtId="0" fontId="43" fillId="0" borderId="18" xfId="6" applyFont="1" applyBorder="1" applyAlignment="1">
      <alignment horizontal="center" vertical="center" wrapText="1"/>
    </xf>
    <xf numFmtId="0" fontId="43" fillId="0" borderId="45" xfId="6" applyFont="1" applyBorder="1" applyAlignment="1">
      <alignment horizontal="center" vertical="center" wrapText="1"/>
    </xf>
    <xf numFmtId="0" fontId="43" fillId="0" borderId="42" xfId="6" applyFont="1" applyBorder="1" applyAlignment="1">
      <alignment horizontal="center" vertical="center" wrapText="1"/>
    </xf>
    <xf numFmtId="0" fontId="43" fillId="0" borderId="21" xfId="6" applyFont="1" applyBorder="1" applyAlignment="1">
      <alignment horizontal="center" vertical="center" wrapText="1"/>
    </xf>
    <xf numFmtId="0" fontId="43" fillId="0" borderId="43" xfId="6" applyFont="1" applyBorder="1" applyAlignment="1">
      <alignment horizontal="center" vertical="center" wrapText="1"/>
    </xf>
    <xf numFmtId="0" fontId="14" fillId="4" borderId="4" xfId="6" applyFont="1" applyFill="1" applyBorder="1" applyAlignment="1">
      <alignment horizontal="center" vertical="center"/>
    </xf>
    <xf numFmtId="0" fontId="12" fillId="11" borderId="1" xfId="6" applyFont="1" applyFill="1" applyBorder="1" applyAlignment="1">
      <alignment horizontal="center" vertical="center"/>
    </xf>
    <xf numFmtId="0" fontId="12" fillId="11" borderId="3" xfId="6" applyFont="1" applyFill="1" applyBorder="1" applyAlignment="1">
      <alignment horizontal="center" vertical="center"/>
    </xf>
    <xf numFmtId="0" fontId="12" fillId="11" borderId="2" xfId="6" applyFont="1" applyFill="1" applyBorder="1" applyAlignment="1">
      <alignment horizontal="center" vertical="center"/>
    </xf>
    <xf numFmtId="0" fontId="14" fillId="11" borderId="4" xfId="6" applyFont="1" applyFill="1" applyBorder="1" applyAlignment="1">
      <alignment horizontal="center" vertical="center"/>
    </xf>
  </cellXfs>
  <cellStyles count="10">
    <cellStyle name="Normal" xfId="0" builtinId="0"/>
    <cellStyle name="Normal 2 2 2" xfId="7"/>
    <cellStyle name="Normal 2 2 2 2" xfId="3"/>
    <cellStyle name="Normal 2 2 2 2 2" xfId="6"/>
    <cellStyle name="Normal 2 2 2 2 3" xfId="9"/>
    <cellStyle name="Normal 2 3" xfId="4"/>
    <cellStyle name="Normal 2 3 2" xfId="2"/>
    <cellStyle name="Normal 2 3 2 2" xfId="5"/>
    <cellStyle name="Normal 2 3 2 3" xfId="8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J$6" lockText="1" noThreeD="1"/>
</file>

<file path=xl/ctrlProps/ctrlProp10.xml><?xml version="1.0" encoding="utf-8"?>
<formControlPr xmlns="http://schemas.microsoft.com/office/spreadsheetml/2009/9/main" objectType="CheckBox" fmlaLink="$I$6" lockText="1" noThreeD="1"/>
</file>

<file path=xl/ctrlProps/ctrlProp11.xml><?xml version="1.0" encoding="utf-8"?>
<formControlPr xmlns="http://schemas.microsoft.com/office/spreadsheetml/2009/9/main" objectType="CheckBox" fmlaLink="$J$12" lockText="1" noThreeD="1"/>
</file>

<file path=xl/ctrlProps/ctrlProp12.xml><?xml version="1.0" encoding="utf-8"?>
<formControlPr xmlns="http://schemas.microsoft.com/office/spreadsheetml/2009/9/main" objectType="CheckBox" fmlaLink="$J$13" lockText="1" noThreeD="1"/>
</file>

<file path=xl/ctrlProps/ctrlProp13.xml><?xml version="1.0" encoding="utf-8"?>
<formControlPr xmlns="http://schemas.microsoft.com/office/spreadsheetml/2009/9/main" objectType="CheckBox" fmlaLink="$J$15" lockText="1" noThreeD="1"/>
</file>

<file path=xl/ctrlProps/ctrlProp14.xml><?xml version="1.0" encoding="utf-8"?>
<formControlPr xmlns="http://schemas.microsoft.com/office/spreadsheetml/2009/9/main" objectType="CheckBox" fmlaLink="$J$17" lockText="1" noThreeD="1"/>
</file>

<file path=xl/ctrlProps/ctrlProp15.xml><?xml version="1.0" encoding="utf-8"?>
<formControlPr xmlns="http://schemas.microsoft.com/office/spreadsheetml/2009/9/main" objectType="CheckBox" fmlaLink="$J$19" lockText="1" noThreeD="1"/>
</file>

<file path=xl/ctrlProps/ctrlProp16.xml><?xml version="1.0" encoding="utf-8"?>
<formControlPr xmlns="http://schemas.microsoft.com/office/spreadsheetml/2009/9/main" objectType="CheckBox" fmlaLink="$J$21" lockText="1" noThreeD="1"/>
</file>

<file path=xl/ctrlProps/ctrlProp17.xml><?xml version="1.0" encoding="utf-8"?>
<formControlPr xmlns="http://schemas.microsoft.com/office/spreadsheetml/2009/9/main" objectType="CheckBox" fmlaLink="$J$22" lockText="1" noThreeD="1"/>
</file>

<file path=xl/ctrlProps/ctrlProp18.xml><?xml version="1.0" encoding="utf-8"?>
<formControlPr xmlns="http://schemas.microsoft.com/office/spreadsheetml/2009/9/main" objectType="CheckBox" fmlaLink="$L$5" lockText="1" noThreeD="1"/>
</file>

<file path=xl/ctrlProps/ctrlProp2.xml><?xml version="1.0" encoding="utf-8"?>
<formControlPr xmlns="http://schemas.microsoft.com/office/spreadsheetml/2009/9/main" objectType="CheckBox" fmlaLink="$K$10" lockText="1" noThreeD="1"/>
</file>

<file path=xl/ctrlProps/ctrlProp3.xml><?xml version="1.0" encoding="utf-8"?>
<formControlPr xmlns="http://schemas.microsoft.com/office/spreadsheetml/2009/9/main" objectType="CheckBox" fmlaLink="$K$21" lockText="1" noThreeD="1"/>
</file>

<file path=xl/ctrlProps/ctrlProp4.xml><?xml version="1.0" encoding="utf-8"?>
<formControlPr xmlns="http://schemas.microsoft.com/office/spreadsheetml/2009/9/main" objectType="CheckBox" fmlaLink="$K$24" lockText="1" noThreeD="1"/>
</file>

<file path=xl/ctrlProps/ctrlProp5.xml><?xml version="1.0" encoding="utf-8"?>
<formControlPr xmlns="http://schemas.microsoft.com/office/spreadsheetml/2009/9/main" objectType="CheckBox" fmlaLink="$K$18" lockText="1" noThreeD="1"/>
</file>

<file path=xl/ctrlProps/ctrlProp6.xml><?xml version="1.0" encoding="utf-8"?>
<formControlPr xmlns="http://schemas.microsoft.com/office/spreadsheetml/2009/9/main" objectType="CheckBox" fmlaLink="$K$25" lockText="1" noThreeD="1"/>
</file>

<file path=xl/ctrlProps/ctrlProp7.xml><?xml version="1.0" encoding="utf-8"?>
<formControlPr xmlns="http://schemas.microsoft.com/office/spreadsheetml/2009/9/main" objectType="CheckBox" fmlaLink="$L$13" lockText="1" noThreeD="1"/>
</file>

<file path=xl/ctrlProps/ctrlProp8.xml><?xml version="1.0" encoding="utf-8"?>
<formControlPr xmlns="http://schemas.microsoft.com/office/spreadsheetml/2009/9/main" objectType="CheckBox" fmlaLink="$L$14" lockText="1" noThreeD="1"/>
</file>

<file path=xl/ctrlProps/ctrlProp9.xml><?xml version="1.0" encoding="utf-8"?>
<formControlPr xmlns="http://schemas.microsoft.com/office/spreadsheetml/2009/9/main" objectType="CheckBox" fmlaLink="$L$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</xdr:row>
          <xdr:rowOff>190500</xdr:rowOff>
        </xdr:from>
        <xdr:to>
          <xdr:col>8</xdr:col>
          <xdr:colOff>161925</xdr:colOff>
          <xdr:row>6</xdr:row>
          <xdr:rowOff>123825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12</xdr:col>
          <xdr:colOff>28575</xdr:colOff>
          <xdr:row>10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533400</xdr:rowOff>
        </xdr:from>
        <xdr:to>
          <xdr:col>8</xdr:col>
          <xdr:colOff>266700</xdr:colOff>
          <xdr:row>21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552450</xdr:rowOff>
        </xdr:from>
        <xdr:to>
          <xdr:col>12</xdr:col>
          <xdr:colOff>57150</xdr:colOff>
          <xdr:row>24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561975</xdr:rowOff>
        </xdr:from>
        <xdr:to>
          <xdr:col>12</xdr:col>
          <xdr:colOff>95250</xdr:colOff>
          <xdr:row>18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180975</xdr:rowOff>
        </xdr:from>
        <xdr:to>
          <xdr:col>12</xdr:col>
          <xdr:colOff>66675</xdr:colOff>
          <xdr:row>25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0</xdr:rowOff>
        </xdr:from>
        <xdr:to>
          <xdr:col>12</xdr:col>
          <xdr:colOff>123825</xdr:colOff>
          <xdr:row>13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180975</xdr:rowOff>
        </xdr:from>
        <xdr:to>
          <xdr:col>12</xdr:col>
          <xdr:colOff>123825</xdr:colOff>
          <xdr:row>14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180975</xdr:rowOff>
        </xdr:from>
        <xdr:to>
          <xdr:col>12</xdr:col>
          <xdr:colOff>123825</xdr:colOff>
          <xdr:row>15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91786</xdr:rowOff>
    </xdr:from>
    <xdr:to>
      <xdr:col>0</xdr:col>
      <xdr:colOff>838200</xdr:colOff>
      <xdr:row>3</xdr:row>
      <xdr:rowOff>122478</xdr:rowOff>
    </xdr:to>
    <xdr:pic>
      <xdr:nvPicPr>
        <xdr:cNvPr id="11" name="Image 10" descr="DAAC éducation artistique et culturelle Délégation Académique aux Arts et à  la Culture de Lyo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2" t="8729" r="10141" b="9795"/>
        <a:stretch/>
      </xdr:blipFill>
      <xdr:spPr bwMode="auto">
        <a:xfrm>
          <a:off x="28575" y="91786"/>
          <a:ext cx="809625" cy="8498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</xdr:row>
          <xdr:rowOff>9525</xdr:rowOff>
        </xdr:from>
        <xdr:to>
          <xdr:col>7</xdr:col>
          <xdr:colOff>276225</xdr:colOff>
          <xdr:row>6</xdr:row>
          <xdr:rowOff>114300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76200</xdr:rowOff>
        </xdr:from>
        <xdr:to>
          <xdr:col>11</xdr:col>
          <xdr:colOff>38100</xdr:colOff>
          <xdr:row>11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85725</xdr:rowOff>
        </xdr:from>
        <xdr:to>
          <xdr:col>11</xdr:col>
          <xdr:colOff>28575</xdr:colOff>
          <xdr:row>13</xdr:row>
          <xdr:rowOff>66675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161925</xdr:rowOff>
        </xdr:from>
        <xdr:to>
          <xdr:col>11</xdr:col>
          <xdr:colOff>47625</xdr:colOff>
          <xdr:row>16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123825</xdr:rowOff>
        </xdr:from>
        <xdr:to>
          <xdr:col>11</xdr:col>
          <xdr:colOff>57150</xdr:colOff>
          <xdr:row>16</xdr:row>
          <xdr:rowOff>352425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247650</xdr:rowOff>
        </xdr:from>
        <xdr:to>
          <xdr:col>7</xdr:col>
          <xdr:colOff>190500</xdr:colOff>
          <xdr:row>19</xdr:row>
          <xdr:rowOff>142875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685800</xdr:rowOff>
        </xdr:from>
        <xdr:to>
          <xdr:col>7</xdr:col>
          <xdr:colOff>276225</xdr:colOff>
          <xdr:row>21</xdr:row>
          <xdr:rowOff>28575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123825</xdr:rowOff>
        </xdr:from>
        <xdr:to>
          <xdr:col>7</xdr:col>
          <xdr:colOff>257175</xdr:colOff>
          <xdr:row>22</xdr:row>
          <xdr:rowOff>66675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91786</xdr:rowOff>
    </xdr:from>
    <xdr:to>
      <xdr:col>0</xdr:col>
      <xdr:colOff>847725</xdr:colOff>
      <xdr:row>3</xdr:row>
      <xdr:rowOff>123825</xdr:rowOff>
    </xdr:to>
    <xdr:pic>
      <xdr:nvPicPr>
        <xdr:cNvPr id="10" name="Image 9" descr="DAAC éducation artistique et culturelle Délégation Académique aux Arts et à  la Culture de Lyo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2" t="8729" r="10141" b="9795"/>
        <a:stretch/>
      </xdr:blipFill>
      <xdr:spPr bwMode="auto">
        <a:xfrm>
          <a:off x="28575" y="91786"/>
          <a:ext cx="819150" cy="9083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4</xdr:row>
          <xdr:rowOff>66675</xdr:rowOff>
        </xdr:from>
        <xdr:to>
          <xdr:col>8</xdr:col>
          <xdr:colOff>276225</xdr:colOff>
          <xdr:row>4</xdr:row>
          <xdr:rowOff>295275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34636</xdr:colOff>
      <xdr:row>0</xdr:row>
      <xdr:rowOff>129886</xdr:rowOff>
    </xdr:from>
    <xdr:to>
      <xdr:col>0</xdr:col>
      <xdr:colOff>844261</xdr:colOff>
      <xdr:row>2</xdr:row>
      <xdr:rowOff>151533</xdr:rowOff>
    </xdr:to>
    <xdr:pic>
      <xdr:nvPicPr>
        <xdr:cNvPr id="3" name="Image 2" descr="DAAC éducation artistique et culturelle Délégation Académique aux Arts et à  la Culture de Lyo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2" t="8729" r="10141" b="9795"/>
        <a:stretch/>
      </xdr:blipFill>
      <xdr:spPr bwMode="auto">
        <a:xfrm>
          <a:off x="34636" y="129886"/>
          <a:ext cx="809625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O34"/>
  <sheetViews>
    <sheetView topLeftCell="A16" zoomScaleNormal="100" workbookViewId="0">
      <selection activeCell="H28" sqref="H28:I28"/>
    </sheetView>
  </sheetViews>
  <sheetFormatPr baseColWidth="10" defaultColWidth="11.140625" defaultRowHeight="15" x14ac:dyDescent="0.25"/>
  <cols>
    <col min="1" max="2" width="35.7109375" style="61" customWidth="1"/>
    <col min="3" max="3" width="7.85546875" style="87" hidden="1" customWidth="1"/>
    <col min="4" max="4" width="4.7109375" style="87" customWidth="1"/>
    <col min="5" max="8" width="4.7109375" style="93" customWidth="1"/>
    <col min="9" max="9" width="4.28515625" style="93" customWidth="1"/>
    <col min="10" max="10" width="10.42578125" style="60" hidden="1" customWidth="1"/>
    <col min="11" max="11" width="7.5703125" style="61" hidden="1" customWidth="1"/>
    <col min="12" max="12" width="11.140625" style="62" hidden="1" customWidth="1"/>
    <col min="13" max="15" width="11.140625" style="63"/>
    <col min="16" max="16384" width="11.140625" style="61"/>
  </cols>
  <sheetData>
    <row r="1" spans="1:15" ht="24.95" customHeight="1" x14ac:dyDescent="0.25">
      <c r="A1" s="153" t="s">
        <v>68</v>
      </c>
      <c r="B1" s="154"/>
      <c r="C1" s="46"/>
      <c r="D1" s="155" t="s">
        <v>79</v>
      </c>
      <c r="E1" s="156"/>
      <c r="F1" s="156"/>
      <c r="G1" s="156"/>
      <c r="H1" s="156"/>
      <c r="I1" s="157"/>
    </row>
    <row r="2" spans="1:15" ht="30" customHeight="1" x14ac:dyDescent="0.25">
      <c r="A2" s="229" t="s">
        <v>81</v>
      </c>
      <c r="B2" s="230"/>
      <c r="C2" s="45" t="s">
        <v>0</v>
      </c>
      <c r="D2" s="158" t="s">
        <v>71</v>
      </c>
      <c r="E2" s="159"/>
      <c r="F2" s="159"/>
      <c r="G2" s="159"/>
      <c r="H2" s="159"/>
      <c r="I2" s="160"/>
    </row>
    <row r="3" spans="1:15" x14ac:dyDescent="0.25">
      <c r="A3" s="231" t="s">
        <v>82</v>
      </c>
      <c r="B3" s="232"/>
      <c r="C3" s="97"/>
      <c r="D3" s="161" t="s">
        <v>76</v>
      </c>
      <c r="E3" s="162"/>
      <c r="F3" s="162"/>
      <c r="G3" s="162"/>
      <c r="H3" s="162"/>
      <c r="I3" s="163"/>
    </row>
    <row r="4" spans="1:15" ht="18" x14ac:dyDescent="0.25">
      <c r="A4" s="98" t="s">
        <v>72</v>
      </c>
      <c r="B4" s="99" t="s">
        <v>73</v>
      </c>
      <c r="C4" s="100" t="s">
        <v>74</v>
      </c>
      <c r="D4" s="164" t="s">
        <v>75</v>
      </c>
      <c r="E4" s="164"/>
      <c r="F4" s="164"/>
      <c r="G4" s="164"/>
      <c r="H4" s="164"/>
      <c r="I4" s="164"/>
    </row>
    <row r="5" spans="1:15" ht="14.25" customHeight="1" x14ac:dyDescent="0.25">
      <c r="A5" s="216" t="s">
        <v>1</v>
      </c>
      <c r="B5" s="217"/>
      <c r="C5" s="217"/>
      <c r="D5" s="217"/>
      <c r="E5" s="217"/>
      <c r="F5" s="217"/>
      <c r="G5" s="217"/>
      <c r="H5" s="217"/>
      <c r="I5" s="218"/>
    </row>
    <row r="6" spans="1:15" ht="18" customHeight="1" x14ac:dyDescent="0.25">
      <c r="A6" s="219" t="s">
        <v>2</v>
      </c>
      <c r="B6" s="220"/>
      <c r="C6" s="220"/>
      <c r="D6" s="220"/>
      <c r="E6" s="220"/>
      <c r="F6" s="220"/>
      <c r="G6" s="221"/>
      <c r="H6" s="222"/>
      <c r="I6" s="223"/>
      <c r="J6" s="64" t="b">
        <v>0</v>
      </c>
    </row>
    <row r="7" spans="1:15" ht="18" customHeight="1" x14ac:dyDescent="0.25">
      <c r="A7" s="101" t="s">
        <v>3</v>
      </c>
      <c r="B7" s="66" t="s">
        <v>4</v>
      </c>
      <c r="C7" s="65" t="s">
        <v>5</v>
      </c>
      <c r="D7" s="65" t="s">
        <v>6</v>
      </c>
      <c r="E7" s="66" t="s">
        <v>7</v>
      </c>
      <c r="F7" s="66" t="s">
        <v>8</v>
      </c>
      <c r="G7" s="66" t="s">
        <v>9</v>
      </c>
      <c r="H7" s="66" t="s">
        <v>10</v>
      </c>
      <c r="I7" s="66" t="s">
        <v>11</v>
      </c>
    </row>
    <row r="8" spans="1:15" ht="16.899999999999999" customHeight="1" x14ac:dyDescent="0.25">
      <c r="A8" s="224" t="s">
        <v>12</v>
      </c>
      <c r="B8" s="225"/>
      <c r="C8" s="225"/>
      <c r="D8" s="225"/>
      <c r="E8" s="225"/>
      <c r="F8" s="225"/>
      <c r="G8" s="225"/>
      <c r="H8" s="225"/>
      <c r="I8" s="226"/>
    </row>
    <row r="9" spans="1:15" ht="91.5" customHeight="1" x14ac:dyDescent="0.25">
      <c r="A9" s="227" t="s">
        <v>13</v>
      </c>
      <c r="B9" s="228"/>
      <c r="C9" s="5">
        <v>0.1</v>
      </c>
      <c r="D9" s="6">
        <v>10</v>
      </c>
      <c r="E9" s="90" t="str">
        <f>$J$10</f>
        <v/>
      </c>
      <c r="F9" s="91"/>
      <c r="G9" s="91"/>
      <c r="H9" s="91"/>
      <c r="I9" s="91"/>
      <c r="J9" s="68">
        <f>IF(I9&lt;&gt;"",10,IF(H9&lt;&gt;"",7.5,IF(G9&lt;&gt;"",4,IF(F9&lt;&gt;"",1,0))))</f>
        <v>0</v>
      </c>
      <c r="L9" s="69" t="str">
        <f>IF(COUNTIF(E9:I9,"")=5,"NON SAISI",IF(COUNTIF(E9:I9,"")=4,"","ERREUR"))</f>
        <v>NON SAISI</v>
      </c>
    </row>
    <row r="10" spans="1:15" ht="16.5" customHeight="1" x14ac:dyDescent="0.25">
      <c r="A10" s="207" t="s">
        <v>14</v>
      </c>
      <c r="B10" s="208"/>
      <c r="C10" s="208"/>
      <c r="D10" s="208"/>
      <c r="E10" s="208"/>
      <c r="F10" s="208"/>
      <c r="G10" s="209"/>
      <c r="H10" s="205"/>
      <c r="I10" s="206"/>
      <c r="J10" s="70" t="str">
        <f>IF($J$6=TRUE,"x",IF($K$10=TRUE,"x",""))</f>
        <v/>
      </c>
      <c r="K10" s="71" t="b">
        <v>0</v>
      </c>
      <c r="L10" s="72" t="b">
        <v>1</v>
      </c>
    </row>
    <row r="11" spans="1:15" ht="27" customHeight="1" x14ac:dyDescent="0.25">
      <c r="A11" s="199" t="s">
        <v>15</v>
      </c>
      <c r="B11" s="200"/>
      <c r="C11" s="200"/>
      <c r="D11" s="200"/>
      <c r="E11" s="200"/>
      <c r="F11" s="200"/>
      <c r="G11" s="200"/>
      <c r="H11" s="200"/>
      <c r="I11" s="201"/>
      <c r="J11" s="73"/>
      <c r="L11" s="72"/>
    </row>
    <row r="12" spans="1:15" ht="22.5" x14ac:dyDescent="0.25">
      <c r="A12" s="165" t="s">
        <v>16</v>
      </c>
      <c r="B12" s="96" t="s">
        <v>77</v>
      </c>
      <c r="C12" s="7">
        <v>0.1</v>
      </c>
      <c r="D12" s="6">
        <v>10</v>
      </c>
      <c r="E12" s="210" t="s">
        <v>83</v>
      </c>
      <c r="F12" s="211"/>
      <c r="G12" s="211"/>
      <c r="H12" s="211"/>
      <c r="I12" s="212"/>
      <c r="J12" s="73"/>
      <c r="L12" s="72" t="str">
        <f>IF(COUNTIF(E12:I12,"")=5,"NON SAISI",IF(COUNTIF(E12:I12,"")=4,"","ERREUR"))</f>
        <v/>
      </c>
      <c r="O12" s="8"/>
    </row>
    <row r="13" spans="1:15" x14ac:dyDescent="0.25">
      <c r="A13" s="166"/>
      <c r="B13" s="213" t="s">
        <v>17</v>
      </c>
      <c r="C13" s="214"/>
      <c r="D13" s="214"/>
      <c r="E13" s="214"/>
      <c r="F13" s="214"/>
      <c r="G13" s="214"/>
      <c r="H13" s="215"/>
      <c r="I13" s="92"/>
      <c r="J13" s="73">
        <f>IF($L$13=TRUE,10,0)</f>
        <v>0</v>
      </c>
      <c r="L13" s="72" t="b">
        <v>0</v>
      </c>
      <c r="O13" s="8"/>
    </row>
    <row r="14" spans="1:15" x14ac:dyDescent="0.25">
      <c r="A14" s="166"/>
      <c r="B14" s="213" t="s">
        <v>18</v>
      </c>
      <c r="C14" s="214"/>
      <c r="D14" s="214"/>
      <c r="E14" s="214"/>
      <c r="F14" s="214"/>
      <c r="G14" s="214"/>
      <c r="H14" s="215"/>
      <c r="I14" s="92"/>
      <c r="J14" s="73">
        <f>IF($L$14=TRUE,0,0)</f>
        <v>0</v>
      </c>
      <c r="L14" s="72" t="b">
        <v>0</v>
      </c>
      <c r="O14" s="8"/>
    </row>
    <row r="15" spans="1:15" x14ac:dyDescent="0.25">
      <c r="A15" s="166"/>
      <c r="B15" s="213" t="s">
        <v>19</v>
      </c>
      <c r="C15" s="214"/>
      <c r="D15" s="214"/>
      <c r="E15" s="214"/>
      <c r="F15" s="214"/>
      <c r="G15" s="214"/>
      <c r="H15" s="215"/>
      <c r="I15" s="92"/>
      <c r="J15" s="73">
        <f>IF($L$15=TRUE,0,0)</f>
        <v>0</v>
      </c>
      <c r="L15" s="72" t="b">
        <v>0</v>
      </c>
      <c r="O15" s="8"/>
    </row>
    <row r="16" spans="1:15" x14ac:dyDescent="0.25">
      <c r="A16" s="166"/>
      <c r="B16" s="95" t="s">
        <v>20</v>
      </c>
      <c r="C16" s="5">
        <v>0.05</v>
      </c>
      <c r="D16" s="6">
        <v>5</v>
      </c>
      <c r="E16" s="90" t="str">
        <f>IF($J$6=TRUE,"x","")</f>
        <v/>
      </c>
      <c r="F16" s="91"/>
      <c r="G16" s="91"/>
      <c r="H16" s="91"/>
      <c r="I16" s="91"/>
      <c r="J16" s="68">
        <f>IF(I16&lt;&gt;"",5,IF(H16&lt;&gt;"",3.5,IF(G16&lt;&gt;"",2,IF(F16&lt;&gt;"",0.5,0))))</f>
        <v>0</v>
      </c>
      <c r="L16" s="69" t="str">
        <f>IF(COUNTIF(E16:I16,"")=5,"NON SAISI",IF(COUNTIF(E16:I16,"")=4,"","ERREUR"))</f>
        <v>NON SAISI</v>
      </c>
    </row>
    <row r="17" spans="1:12" ht="45" x14ac:dyDescent="0.25">
      <c r="A17" s="167"/>
      <c r="B17" s="94" t="s">
        <v>21</v>
      </c>
      <c r="C17" s="5">
        <v>0.25</v>
      </c>
      <c r="D17" s="6">
        <v>25</v>
      </c>
      <c r="E17" s="90" t="str">
        <f>IF($J$6=TRUE,"x","")</f>
        <v/>
      </c>
      <c r="F17" s="91"/>
      <c r="G17" s="91"/>
      <c r="H17" s="91"/>
      <c r="I17" s="91"/>
      <c r="J17" s="68">
        <f>IF(I17&lt;&gt;"",25,IF(H17&lt;&gt;"",18,IF(G17&lt;&gt;"",11,IF(F17&lt;&gt;"",5,0))))</f>
        <v>0</v>
      </c>
      <c r="K17" s="74">
        <f>SUM($J$13:$J$18)</f>
        <v>0</v>
      </c>
      <c r="L17" s="69" t="str">
        <f>IF(COUNTIF(E17:I17,"")=5,"NON SAISI",IF(COUNTIF(E17:I17,"")=4,"","ERREUR"))</f>
        <v>NON SAISI</v>
      </c>
    </row>
    <row r="18" spans="1:12" ht="17.25" customHeight="1" x14ac:dyDescent="0.25">
      <c r="A18" s="190" t="s">
        <v>22</v>
      </c>
      <c r="B18" s="190"/>
      <c r="C18" s="190"/>
      <c r="D18" s="190"/>
      <c r="E18" s="190"/>
      <c r="F18" s="190"/>
      <c r="G18" s="190"/>
      <c r="H18" s="191"/>
      <c r="I18" s="192"/>
      <c r="J18" s="75">
        <f>IF($K$18=TRUE,-3,0)</f>
        <v>0</v>
      </c>
      <c r="K18" s="61" t="b">
        <v>0</v>
      </c>
      <c r="L18" s="76"/>
    </row>
    <row r="19" spans="1:12" ht="10.5" customHeight="1" x14ac:dyDescent="0.25">
      <c r="A19" s="199" t="s">
        <v>23</v>
      </c>
      <c r="B19" s="200"/>
      <c r="C19" s="200"/>
      <c r="D19" s="200"/>
      <c r="E19" s="200"/>
      <c r="F19" s="200"/>
      <c r="G19" s="200"/>
      <c r="H19" s="200"/>
      <c r="I19" s="201"/>
      <c r="J19" s="68"/>
      <c r="L19" s="69"/>
    </row>
    <row r="20" spans="1:12" ht="45" x14ac:dyDescent="0.25">
      <c r="A20" s="95" t="s">
        <v>24</v>
      </c>
      <c r="B20" s="94" t="s">
        <v>25</v>
      </c>
      <c r="C20" s="5">
        <v>0.05</v>
      </c>
      <c r="D20" s="6">
        <v>5</v>
      </c>
      <c r="E20" s="90" t="str">
        <f>IF($J$6=TRUE,"x","")</f>
        <v/>
      </c>
      <c r="F20" s="92"/>
      <c r="G20" s="91"/>
      <c r="H20" s="91"/>
      <c r="I20" s="91"/>
      <c r="J20" s="75">
        <f>IF(I20&lt;&gt;"",5,IF(H20&lt;&gt;"",3.5,IF(G20&lt;&gt;"",2,IF(F20&lt;&gt;"",0.5,0))))</f>
        <v>0</v>
      </c>
      <c r="L20" s="69" t="str">
        <f>IF(COUNTIF(E20:I20,"")=5,"NON SAISI",IF(COUNTIF(E20:I20,"")=4,"","ERREUR"))</f>
        <v>NON SAISI</v>
      </c>
    </row>
    <row r="21" spans="1:12" ht="15" customHeight="1" x14ac:dyDescent="0.25">
      <c r="A21" s="202" t="s">
        <v>26</v>
      </c>
      <c r="B21" s="203"/>
      <c r="C21" s="203"/>
      <c r="D21" s="203"/>
      <c r="E21" s="203"/>
      <c r="F21" s="203"/>
      <c r="G21" s="204"/>
      <c r="H21" s="205"/>
      <c r="I21" s="206"/>
      <c r="J21" s="77">
        <f>IF($K21=FALSE,0,IF(AND($K21=TRUE,$F20&lt;&gt;""),"-0,5",IF(AND($K21=TRUE,$E20&lt;&gt;""),0,-1)))</f>
        <v>0</v>
      </c>
      <c r="K21" s="61" t="b">
        <v>0</v>
      </c>
      <c r="L21" s="69"/>
    </row>
    <row r="22" spans="1:12" ht="14.25" customHeight="1" x14ac:dyDescent="0.25">
      <c r="A22" s="199" t="s">
        <v>27</v>
      </c>
      <c r="B22" s="200"/>
      <c r="C22" s="200"/>
      <c r="D22" s="200"/>
      <c r="E22" s="200"/>
      <c r="F22" s="200"/>
      <c r="G22" s="200"/>
      <c r="H22" s="200"/>
      <c r="I22" s="201"/>
      <c r="J22" s="68"/>
      <c r="L22" s="78"/>
    </row>
    <row r="23" spans="1:12" ht="45" x14ac:dyDescent="0.25">
      <c r="A23" s="95" t="s">
        <v>28</v>
      </c>
      <c r="B23" s="94" t="s">
        <v>29</v>
      </c>
      <c r="C23" s="5">
        <v>0.15</v>
      </c>
      <c r="D23" s="6">
        <v>15</v>
      </c>
      <c r="E23" s="90" t="str">
        <f>IF($J$6=TRUE,"x","")</f>
        <v/>
      </c>
      <c r="F23" s="92"/>
      <c r="G23" s="92"/>
      <c r="H23" s="91"/>
      <c r="I23" s="91"/>
      <c r="J23" s="75">
        <f>IF($I$23&lt;&gt;"",15,IF($H$23&lt;&gt;"",10.5,IF($G$23&lt;&gt;"",6,IF($F$23&lt;&gt;"",1.5,0))))</f>
        <v>0</v>
      </c>
      <c r="K23" s="61">
        <f>SUM($J$23:$J$26)</f>
        <v>0</v>
      </c>
      <c r="L23" s="69" t="str">
        <f>IF(COUNTIF(E23:I23,"")=5,"NON SAISI",IF(COUNTIF(E23:I23,"")=4,"","ERREUR"))</f>
        <v>NON SAISI</v>
      </c>
    </row>
    <row r="24" spans="1:12" x14ac:dyDescent="0.25">
      <c r="A24" s="190" t="s">
        <v>30</v>
      </c>
      <c r="B24" s="190"/>
      <c r="C24" s="190"/>
      <c r="D24" s="190"/>
      <c r="E24" s="190"/>
      <c r="F24" s="190"/>
      <c r="G24" s="190"/>
      <c r="H24" s="191"/>
      <c r="I24" s="192"/>
      <c r="J24" s="60">
        <f>IF($K24=FALSE,0,IF(AND($K24=TRUE,$F23&lt;&gt;""),"-1,5",IF(AND($K24=TRUE,$E23&lt;&gt;""),0,-2)))</f>
        <v>0</v>
      </c>
      <c r="K24" s="78" t="b">
        <v>0</v>
      </c>
      <c r="L24" s="78"/>
    </row>
    <row r="25" spans="1:12" x14ac:dyDescent="0.25">
      <c r="A25" s="190" t="s">
        <v>31</v>
      </c>
      <c r="B25" s="190"/>
      <c r="C25" s="190"/>
      <c r="D25" s="190"/>
      <c r="E25" s="190"/>
      <c r="F25" s="190"/>
      <c r="G25" s="190"/>
      <c r="H25" s="191"/>
      <c r="I25" s="192"/>
      <c r="J25" s="60">
        <f>IF($K$25=FALSE,0,IF(AND($K$25=TRUE,$F$23&lt;&gt;""),"-1,5",IF(AND($K$25=TRUE,$E$23&lt;&gt;""),0,-5)))</f>
        <v>0</v>
      </c>
      <c r="K25" s="78" t="b">
        <v>0</v>
      </c>
      <c r="L25" s="78"/>
    </row>
    <row r="26" spans="1:12" ht="10.15" customHeight="1" x14ac:dyDescent="0.25">
      <c r="A26" s="193"/>
      <c r="B26" s="194"/>
      <c r="C26" s="194"/>
      <c r="D26" s="194"/>
      <c r="E26" s="194"/>
      <c r="F26" s="194"/>
      <c r="G26" s="194"/>
      <c r="H26" s="194"/>
      <c r="I26" s="195"/>
      <c r="J26" s="79">
        <f>IF(AND($K$25=TRUE,$K$24=TRUE),IF($F$23&lt;&gt;"",$J$23*1,IF($G$23&lt;&gt;"",1,0)),0)</f>
        <v>0</v>
      </c>
      <c r="L26" s="78"/>
    </row>
    <row r="27" spans="1:12" ht="18" customHeight="1" x14ac:dyDescent="0.25">
      <c r="C27" s="80">
        <v>0.7</v>
      </c>
      <c r="D27" s="81">
        <v>70</v>
      </c>
      <c r="E27" s="196" t="s">
        <v>32</v>
      </c>
      <c r="F27" s="197"/>
      <c r="G27" s="198"/>
      <c r="H27" s="196">
        <f>SUM(J9:J25)</f>
        <v>0</v>
      </c>
      <c r="I27" s="198"/>
      <c r="J27" s="82">
        <f>IF($J$6=TRUE,"0",SUM($J$9:$J$26))</f>
        <v>0</v>
      </c>
      <c r="L27" s="78"/>
    </row>
    <row r="28" spans="1:12" ht="18" customHeight="1" x14ac:dyDescent="0.25">
      <c r="A28" s="179" t="s">
        <v>84</v>
      </c>
      <c r="B28" s="180"/>
      <c r="C28" s="83">
        <v>0.3</v>
      </c>
      <c r="D28" s="81">
        <v>30</v>
      </c>
      <c r="E28" s="181" t="s">
        <v>33</v>
      </c>
      <c r="F28" s="182"/>
      <c r="G28" s="183"/>
      <c r="H28" s="184"/>
      <c r="I28" s="185"/>
      <c r="L28" s="78" t="str">
        <f>IF(H28="","NON SAISI","")</f>
        <v>NON SAISI</v>
      </c>
    </row>
    <row r="29" spans="1:12" s="63" customFormat="1" ht="16.5" customHeight="1" x14ac:dyDescent="0.25">
      <c r="A29" s="186" t="s">
        <v>34</v>
      </c>
      <c r="B29" s="186"/>
      <c r="C29" s="186"/>
      <c r="D29" s="187" t="s">
        <v>35</v>
      </c>
      <c r="E29" s="188"/>
      <c r="F29" s="188"/>
      <c r="G29" s="189"/>
      <c r="H29" s="169">
        <f>$J$29</f>
        <v>0</v>
      </c>
      <c r="I29" s="170"/>
      <c r="J29" s="60">
        <f>ROUNDUP(SUM($H$27:$H$28)*2,0)/2</f>
        <v>0</v>
      </c>
      <c r="K29" s="61"/>
      <c r="L29" s="62"/>
    </row>
    <row r="30" spans="1:12" s="63" customFormat="1" ht="27.75" customHeight="1" x14ac:dyDescent="0.25">
      <c r="A30" s="172" t="s">
        <v>86</v>
      </c>
      <c r="B30" s="173"/>
      <c r="C30" s="84"/>
      <c r="D30" s="168" t="s">
        <v>36</v>
      </c>
      <c r="E30" s="168"/>
      <c r="F30" s="168"/>
      <c r="G30" s="168"/>
      <c r="H30" s="169">
        <f>$J$30</f>
        <v>0</v>
      </c>
      <c r="I30" s="170"/>
      <c r="J30" s="60">
        <f>ROUNDUP(($J$29/5)*2,0)/2</f>
        <v>0</v>
      </c>
      <c r="K30" s="61"/>
      <c r="L30" s="62"/>
    </row>
    <row r="31" spans="1:12" s="63" customFormat="1" x14ac:dyDescent="0.25">
      <c r="A31" s="175"/>
      <c r="B31" s="176"/>
      <c r="C31" s="85"/>
      <c r="D31" s="174" t="s">
        <v>85</v>
      </c>
      <c r="E31" s="174"/>
      <c r="F31" s="174"/>
      <c r="G31" s="174"/>
      <c r="H31" s="174"/>
      <c r="I31" s="174"/>
      <c r="J31" s="60"/>
      <c r="K31" s="61"/>
      <c r="L31" s="62"/>
    </row>
    <row r="32" spans="1:12" s="63" customFormat="1" ht="81" customHeight="1" x14ac:dyDescent="0.25">
      <c r="A32" s="177"/>
      <c r="B32" s="178"/>
      <c r="C32" s="86"/>
      <c r="D32" s="171"/>
      <c r="E32" s="171"/>
      <c r="F32" s="171"/>
      <c r="G32" s="171"/>
      <c r="H32" s="171"/>
      <c r="I32" s="171"/>
      <c r="J32" s="60"/>
      <c r="K32" s="61"/>
      <c r="L32" s="62"/>
    </row>
    <row r="34" spans="1:12" s="63" customFormat="1" x14ac:dyDescent="0.25">
      <c r="A34" s="61"/>
      <c r="B34" s="61"/>
      <c r="C34" s="87"/>
      <c r="D34" s="87"/>
      <c r="E34" s="93"/>
      <c r="F34" s="93"/>
      <c r="G34" s="93"/>
      <c r="H34" s="93"/>
      <c r="I34" s="93"/>
      <c r="J34" s="89"/>
      <c r="K34" s="61"/>
      <c r="L34" s="62"/>
    </row>
  </sheetData>
  <mergeCells count="45">
    <mergeCell ref="B14:H14"/>
    <mergeCell ref="B15:H15"/>
    <mergeCell ref="A5:I5"/>
    <mergeCell ref="A6:G6"/>
    <mergeCell ref="H6:I6"/>
    <mergeCell ref="A8:I8"/>
    <mergeCell ref="A9:B9"/>
    <mergeCell ref="A10:G10"/>
    <mergeCell ref="H10:I10"/>
    <mergeCell ref="A11:I11"/>
    <mergeCell ref="E12:I12"/>
    <mergeCell ref="B13:H13"/>
    <mergeCell ref="H25:I25"/>
    <mergeCell ref="A26:I26"/>
    <mergeCell ref="E27:G27"/>
    <mergeCell ref="H27:I27"/>
    <mergeCell ref="A18:G18"/>
    <mergeCell ref="H18:I18"/>
    <mergeCell ref="A19:I19"/>
    <mergeCell ref="A21:G21"/>
    <mergeCell ref="H21:I21"/>
    <mergeCell ref="A22:I22"/>
    <mergeCell ref="A12:A17"/>
    <mergeCell ref="D30:G30"/>
    <mergeCell ref="H30:I30"/>
    <mergeCell ref="D32:I32"/>
    <mergeCell ref="A30:B30"/>
    <mergeCell ref="D31:I31"/>
    <mergeCell ref="A31:B32"/>
    <mergeCell ref="A28:B28"/>
    <mergeCell ref="E28:G28"/>
    <mergeCell ref="H28:I28"/>
    <mergeCell ref="A29:C29"/>
    <mergeCell ref="D29:G29"/>
    <mergeCell ref="H29:I29"/>
    <mergeCell ref="A24:G24"/>
    <mergeCell ref="H24:I24"/>
    <mergeCell ref="A25:G25"/>
    <mergeCell ref="A1:B1"/>
    <mergeCell ref="D1:I1"/>
    <mergeCell ref="D2:I2"/>
    <mergeCell ref="D3:I3"/>
    <mergeCell ref="D4:I4"/>
    <mergeCell ref="A2:B2"/>
    <mergeCell ref="A3:B3"/>
  </mergeCells>
  <dataValidations count="6">
    <dataValidation type="decimal" allowBlank="1" showInputMessage="1" showErrorMessage="1" error="La pénalité ne peut excéder 5 points." prompt="Pénalité à saisir au besoin" sqref="H25:I25">
      <formula1>0</formula1>
      <formula2>5</formula2>
    </dataValidation>
    <dataValidation type="whole" operator="equal" showInputMessage="1" showErrorMessage="1" error="La pénalité est de 2 points." prompt="Pénalité à saisir au besoin" sqref="H24:I24">
      <formula1>2</formula1>
    </dataValidation>
    <dataValidation type="whole" operator="equal" allowBlank="1" showInputMessage="1" showErrorMessage="1" error="La pénalité est de 1 point" prompt="Pénalité à saisir au besoin" sqref="H21:I21">
      <formula1>1</formula1>
    </dataValidation>
    <dataValidation type="decimal" allowBlank="1" showInputMessage="1" showErrorMessage="1" error="La pénalité ne peut excéder 3 points." prompt="Pénalité à saisir au besoin" sqref="H18:I18">
      <formula1>0</formula1>
      <formula2>3</formula2>
    </dataValidation>
    <dataValidation type="whole" operator="equal" allowBlank="1" showInputMessage="1" showErrorMessage="1" error="La pénalité est de 10 points." prompt="Pénalité à saisir au besoin" sqref="H10:I10">
      <formula1>10</formula1>
    </dataValidation>
    <dataValidation allowBlank="1" showErrorMessage="1" sqref="H28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7</xdr:col>
                    <xdr:colOff>200025</xdr:colOff>
                    <xdr:row>4</xdr:row>
                    <xdr:rowOff>190500</xdr:rowOff>
                  </from>
                  <to>
                    <xdr:col>8</xdr:col>
                    <xdr:colOff>161925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12</xdr:col>
                    <xdr:colOff>28575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533400</xdr:rowOff>
                  </from>
                  <to>
                    <xdr:col>8</xdr:col>
                    <xdr:colOff>266700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552450</xdr:rowOff>
                  </from>
                  <to>
                    <xdr:col>12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561975</xdr:rowOff>
                  </from>
                  <to>
                    <xdr:col>12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180975</xdr:rowOff>
                  </from>
                  <to>
                    <xdr:col>12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0</xdr:rowOff>
                  </from>
                  <to>
                    <xdr:col>12</xdr:col>
                    <xdr:colOff>123825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180975</xdr:rowOff>
                  </from>
                  <to>
                    <xdr:col>12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180975</xdr:rowOff>
                  </from>
                  <to>
                    <xdr:col>12</xdr:col>
                    <xdr:colOff>123825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K34"/>
  <sheetViews>
    <sheetView zoomScale="110" zoomScaleNormal="110" zoomScaleSheetLayoutView="130" workbookViewId="0">
      <selection activeCell="A2" sqref="A2:B2"/>
    </sheetView>
  </sheetViews>
  <sheetFormatPr baseColWidth="10" defaultColWidth="11.140625" defaultRowHeight="15" x14ac:dyDescent="0.25"/>
  <cols>
    <col min="1" max="2" width="35.7109375" style="61" customWidth="1"/>
    <col min="3" max="3" width="4.7109375" style="102" customWidth="1"/>
    <col min="4" max="4" width="4.7109375" style="87" customWidth="1"/>
    <col min="5" max="7" width="4.7109375" style="88" customWidth="1"/>
    <col min="8" max="8" width="4.5703125" style="88" customWidth="1"/>
    <col min="9" max="9" width="6.28515625" style="93" hidden="1" customWidth="1"/>
    <col min="10" max="10" width="0.140625" style="61" customWidth="1"/>
    <col min="11" max="11" width="11.140625" style="103" hidden="1" customWidth="1"/>
    <col min="12" max="16384" width="11.140625" style="61"/>
  </cols>
  <sheetData>
    <row r="1" spans="1:11" ht="20.100000000000001" customHeight="1" x14ac:dyDescent="0.25">
      <c r="A1" s="153" t="s">
        <v>68</v>
      </c>
      <c r="B1" s="154"/>
      <c r="C1" s="156" t="s">
        <v>79</v>
      </c>
      <c r="D1" s="156"/>
      <c r="E1" s="156"/>
      <c r="F1" s="156"/>
      <c r="G1" s="156"/>
      <c r="H1" s="156"/>
      <c r="I1" s="157"/>
    </row>
    <row r="2" spans="1:11" ht="30" customHeight="1" x14ac:dyDescent="0.25">
      <c r="A2" s="229" t="s">
        <v>87</v>
      </c>
      <c r="B2" s="230"/>
      <c r="C2" s="158" t="s">
        <v>71</v>
      </c>
      <c r="D2" s="159"/>
      <c r="E2" s="159"/>
      <c r="F2" s="159"/>
      <c r="G2" s="159"/>
      <c r="H2" s="159"/>
      <c r="I2" s="160"/>
    </row>
    <row r="3" spans="1:11" ht="20.100000000000001" customHeight="1" x14ac:dyDescent="0.25">
      <c r="A3" s="231" t="s">
        <v>88</v>
      </c>
      <c r="B3" s="232"/>
      <c r="C3" s="311" t="s">
        <v>76</v>
      </c>
      <c r="D3" s="311"/>
      <c r="E3" s="311"/>
      <c r="F3" s="311"/>
      <c r="G3" s="311"/>
      <c r="H3" s="311"/>
      <c r="I3" s="312"/>
    </row>
    <row r="4" spans="1:11" x14ac:dyDescent="0.25">
      <c r="A4" s="98" t="s">
        <v>72</v>
      </c>
      <c r="B4" s="99" t="s">
        <v>73</v>
      </c>
      <c r="C4" s="299" t="s">
        <v>75</v>
      </c>
      <c r="D4" s="300"/>
      <c r="E4" s="300"/>
      <c r="F4" s="300"/>
      <c r="G4" s="300"/>
      <c r="H4" s="300"/>
      <c r="I4" s="301"/>
    </row>
    <row r="5" spans="1:11" ht="12" customHeight="1" x14ac:dyDescent="0.25">
      <c r="A5" s="302" t="s">
        <v>1</v>
      </c>
      <c r="B5" s="303"/>
      <c r="C5" s="303"/>
      <c r="D5" s="303"/>
      <c r="E5" s="303"/>
      <c r="F5" s="303"/>
      <c r="G5" s="303"/>
      <c r="H5" s="304"/>
    </row>
    <row r="6" spans="1:11" ht="12" customHeight="1" x14ac:dyDescent="0.25">
      <c r="A6" s="305" t="s">
        <v>37</v>
      </c>
      <c r="B6" s="306"/>
      <c r="C6" s="306"/>
      <c r="D6" s="306"/>
      <c r="E6" s="306"/>
      <c r="F6" s="306"/>
      <c r="G6" s="307"/>
      <c r="H6" s="308"/>
      <c r="I6" s="64" t="b">
        <v>0</v>
      </c>
    </row>
    <row r="7" spans="1:11" s="136" customFormat="1" ht="12" x14ac:dyDescent="0.2">
      <c r="A7" s="134" t="s">
        <v>3</v>
      </c>
      <c r="B7" s="105" t="s">
        <v>4</v>
      </c>
      <c r="C7" s="104"/>
      <c r="D7" s="105" t="s">
        <v>7</v>
      </c>
      <c r="E7" s="105" t="s">
        <v>8</v>
      </c>
      <c r="F7" s="105" t="s">
        <v>9</v>
      </c>
      <c r="G7" s="105" t="s">
        <v>10</v>
      </c>
      <c r="H7" s="135" t="s">
        <v>11</v>
      </c>
      <c r="I7" s="87"/>
      <c r="K7" s="137"/>
    </row>
    <row r="8" spans="1:11" s="142" customFormat="1" ht="12" customHeight="1" x14ac:dyDescent="0.2">
      <c r="A8" s="309" t="s">
        <v>38</v>
      </c>
      <c r="B8" s="225"/>
      <c r="C8" s="225"/>
      <c r="D8" s="225"/>
      <c r="E8" s="225"/>
      <c r="F8" s="225"/>
      <c r="G8" s="225"/>
      <c r="H8" s="310"/>
      <c r="I8" s="141"/>
      <c r="K8" s="143"/>
    </row>
    <row r="9" spans="1:11" ht="88.5" customHeight="1" x14ac:dyDescent="0.25">
      <c r="A9" s="285" t="s">
        <v>39</v>
      </c>
      <c r="B9" s="286"/>
      <c r="C9" s="104">
        <v>5</v>
      </c>
      <c r="D9" s="106" t="str">
        <f>IF($I$6=TRUE,"x","")</f>
        <v/>
      </c>
      <c r="E9" s="107"/>
      <c r="F9" s="107"/>
      <c r="G9" s="107"/>
      <c r="H9" s="108"/>
      <c r="I9" s="88">
        <f>IF($H9&lt;&gt;"",5,IF($G9&lt;&gt;"",3.5,IF($F9&lt;&gt;"",2,IF($E9&lt;&gt;"",0.5,0))))</f>
        <v>0</v>
      </c>
      <c r="K9" s="109" t="str">
        <f>IF(COUNTIF(D9:H9,"")=5,"NON SAISI",IF(COUNTIF(D9:H9,"")=4,"","ERREUR"))</f>
        <v>NON SAISI</v>
      </c>
    </row>
    <row r="10" spans="1:11" s="139" customFormat="1" ht="12.75" customHeight="1" x14ac:dyDescent="0.2">
      <c r="A10" s="287" t="s">
        <v>40</v>
      </c>
      <c r="B10" s="288"/>
      <c r="C10" s="200"/>
      <c r="D10" s="200"/>
      <c r="E10" s="200"/>
      <c r="F10" s="200"/>
      <c r="G10" s="200"/>
      <c r="H10" s="289"/>
      <c r="I10" s="138"/>
      <c r="K10" s="140"/>
    </row>
    <row r="11" spans="1:11" ht="15" customHeight="1" x14ac:dyDescent="0.25">
      <c r="A11" s="290" t="s">
        <v>41</v>
      </c>
      <c r="B11" s="242" t="s">
        <v>42</v>
      </c>
      <c r="C11" s="152">
        <v>10</v>
      </c>
      <c r="D11" s="106" t="str">
        <f>IF($I$6=TRUE,"x",IF($J$12=TRUE,"x",""))</f>
        <v/>
      </c>
      <c r="E11" s="111"/>
      <c r="F11" s="107"/>
      <c r="G11" s="107"/>
      <c r="H11" s="108"/>
      <c r="I11" s="88">
        <f>IF($H11&lt;&gt;"",10,IF($G11&lt;&gt;"",7.5,IF($F11&lt;&gt;"",4,IF($E11&lt;&gt;"",1,0))))</f>
        <v>0</v>
      </c>
      <c r="J11" s="61">
        <f>SUM($I$11:$I$17)</f>
        <v>0</v>
      </c>
      <c r="K11" s="109" t="str">
        <f>IF(COUNTIF(D11:H11,"")=5,"NON SAISI",IF(COUNTIF(D11:H11,"")=4,"","ERREUR"))</f>
        <v>NON SAISI</v>
      </c>
    </row>
    <row r="12" spans="1:11" ht="25.5" customHeight="1" x14ac:dyDescent="0.25">
      <c r="A12" s="291"/>
      <c r="B12" s="242"/>
      <c r="C12" s="293" t="s">
        <v>91</v>
      </c>
      <c r="D12" s="293"/>
      <c r="E12" s="293"/>
      <c r="F12" s="293"/>
      <c r="G12" s="294"/>
      <c r="H12" s="112"/>
      <c r="I12" s="67" t="str">
        <f>IF($J$12=TRUE,"0","")</f>
        <v/>
      </c>
      <c r="J12" s="113" t="b">
        <v>0</v>
      </c>
      <c r="K12" s="114"/>
    </row>
    <row r="13" spans="1:11" ht="19.5" customHeight="1" x14ac:dyDescent="0.25">
      <c r="A13" s="292"/>
      <c r="B13" s="242"/>
      <c r="C13" s="293" t="s">
        <v>92</v>
      </c>
      <c r="D13" s="293"/>
      <c r="E13" s="293"/>
      <c r="F13" s="293"/>
      <c r="G13" s="294"/>
      <c r="H13" s="112"/>
      <c r="I13" s="60">
        <f>IF($J13=FALSE,0,IF(AND($J13=TRUE,$E12&lt;&gt;""),0,-2))</f>
        <v>0</v>
      </c>
      <c r="J13" s="115" t="b">
        <v>0</v>
      </c>
      <c r="K13" s="110"/>
    </row>
    <row r="14" spans="1:11" ht="15.75" customHeight="1" x14ac:dyDescent="0.25">
      <c r="A14" s="290" t="s">
        <v>43</v>
      </c>
      <c r="B14" s="242" t="s">
        <v>42</v>
      </c>
      <c r="C14" s="152">
        <v>25</v>
      </c>
      <c r="D14" s="116" t="str">
        <f>IF($I$6=TRUE,"x",IF($J$15=TRUE,"x",""))</f>
        <v/>
      </c>
      <c r="E14" s="111"/>
      <c r="F14" s="111"/>
      <c r="G14" s="111"/>
      <c r="H14" s="117"/>
      <c r="I14" s="118">
        <f>IF(H14&lt;&gt;"",25,IF(G14&lt;&gt;"",18,IF(F14&lt;&gt;"",11,IF(E14&lt;&gt;"",5,0))))</f>
        <v>0</v>
      </c>
      <c r="K14" s="109" t="str">
        <f>IF(COUNTIF(D14:H14,"")=5,"NON SAISI",IF(COUNTIF(D14:H14,"")=4,"","ERREUR"))</f>
        <v>NON SAISI</v>
      </c>
    </row>
    <row r="15" spans="1:11" ht="30" customHeight="1" x14ac:dyDescent="0.25">
      <c r="A15" s="291"/>
      <c r="B15" s="242"/>
      <c r="C15" s="295" t="s">
        <v>44</v>
      </c>
      <c r="D15" s="295"/>
      <c r="E15" s="295"/>
      <c r="F15" s="295"/>
      <c r="G15" s="296"/>
      <c r="H15" s="112"/>
      <c r="I15" s="67" t="str">
        <f>IF($J$15=TRUE,"0","")</f>
        <v/>
      </c>
      <c r="J15" s="113" t="b">
        <v>0</v>
      </c>
      <c r="K15" s="114"/>
    </row>
    <row r="16" spans="1:11" ht="15" hidden="1" customHeight="1" x14ac:dyDescent="0.25">
      <c r="A16" s="291"/>
      <c r="B16" s="242"/>
      <c r="C16" s="297"/>
      <c r="D16" s="297"/>
      <c r="E16" s="297"/>
      <c r="F16" s="297"/>
      <c r="G16" s="297"/>
      <c r="H16" s="298"/>
      <c r="I16" s="119"/>
      <c r="K16" s="110"/>
    </row>
    <row r="17" spans="1:11" ht="36.6" customHeight="1" x14ac:dyDescent="0.25">
      <c r="A17" s="292"/>
      <c r="B17" s="242"/>
      <c r="C17" s="293" t="s">
        <v>45</v>
      </c>
      <c r="D17" s="293"/>
      <c r="E17" s="293"/>
      <c r="F17" s="293"/>
      <c r="G17" s="294"/>
      <c r="H17" s="112"/>
      <c r="I17" s="93">
        <f>IF($J17=FALSE,0,IF(AND($J17=TRUE,$F14&lt;&gt;""),"-11",IF(AND($J17=TRUE,$E14&lt;&gt;""),-5,-12)))</f>
        <v>0</v>
      </c>
      <c r="J17" s="115" t="b">
        <v>0</v>
      </c>
      <c r="K17" s="110"/>
    </row>
    <row r="18" spans="1:11" ht="24.75" customHeight="1" thickBot="1" x14ac:dyDescent="0.3">
      <c r="A18" s="269" t="s">
        <v>46</v>
      </c>
      <c r="B18" s="270"/>
      <c r="C18" s="271"/>
      <c r="D18" s="271"/>
      <c r="E18" s="271"/>
      <c r="F18" s="271"/>
      <c r="G18" s="271"/>
      <c r="H18" s="272"/>
      <c r="I18" s="88"/>
      <c r="K18" s="110"/>
    </row>
    <row r="19" spans="1:11" ht="10.5" customHeight="1" thickBot="1" x14ac:dyDescent="0.3">
      <c r="A19" s="273" t="s">
        <v>89</v>
      </c>
      <c r="B19" s="274"/>
      <c r="C19" s="274"/>
      <c r="D19" s="274"/>
      <c r="E19" s="274"/>
      <c r="F19" s="275"/>
      <c r="G19" s="276"/>
      <c r="H19" s="277"/>
      <c r="I19" s="67" t="str">
        <f>IF($J$19=TRUE,"0","")</f>
        <v/>
      </c>
      <c r="J19" s="110" t="b">
        <v>0</v>
      </c>
      <c r="K19" s="110"/>
    </row>
    <row r="20" spans="1:11" ht="56.25" x14ac:dyDescent="0.25">
      <c r="A20" s="144" t="s">
        <v>47</v>
      </c>
      <c r="B20" s="145" t="s">
        <v>48</v>
      </c>
      <c r="C20" s="20">
        <v>10</v>
      </c>
      <c r="D20" s="120" t="str">
        <f>IF($I$6=TRUE,"x",IF($J$19=TRUE,"x",IF($J$21=TRUE,"x","")))</f>
        <v/>
      </c>
      <c r="E20" s="121"/>
      <c r="F20" s="121"/>
      <c r="G20" s="121"/>
      <c r="H20" s="122"/>
      <c r="I20" s="88">
        <f>IF($H20&lt;&gt;"",10,IF($G20&lt;&gt;"",7.5,IF($F20&lt;&gt;"",4,IF($E20&lt;&gt;"",1,0))))</f>
        <v>0</v>
      </c>
      <c r="J20" s="123">
        <f>SUM($I$20:$I$25)</f>
        <v>0</v>
      </c>
      <c r="K20" s="109" t="str">
        <f>IF(COUNTIF(D20:H20,"")=5,"NON SAISI",IF(COUNTIF(D20:H20,"")=4,"","ERREUR"))</f>
        <v>NON SAISI</v>
      </c>
    </row>
    <row r="21" spans="1:11" ht="13.5" customHeight="1" x14ac:dyDescent="0.25">
      <c r="A21" s="278" t="s">
        <v>78</v>
      </c>
      <c r="B21" s="279"/>
      <c r="C21" s="279"/>
      <c r="D21" s="279"/>
      <c r="E21" s="279"/>
      <c r="F21" s="280"/>
      <c r="G21" s="281"/>
      <c r="H21" s="282"/>
      <c r="I21" s="124" t="str">
        <f>IF($J$21=TRUE,"0","")</f>
        <v/>
      </c>
      <c r="J21" s="125" t="b">
        <v>0</v>
      </c>
      <c r="K21" s="126"/>
    </row>
    <row r="22" spans="1:11" ht="12" customHeight="1" x14ac:dyDescent="0.25">
      <c r="A22" s="283" t="s">
        <v>90</v>
      </c>
      <c r="B22" s="283"/>
      <c r="C22" s="283"/>
      <c r="D22" s="283"/>
      <c r="E22" s="283"/>
      <c r="F22" s="283"/>
      <c r="G22" s="284"/>
      <c r="H22" s="284"/>
      <c r="I22" s="60">
        <f>IF($J22=FALSE,0,IF(AND($J22=TRUE,$E20&lt;&gt;""),-1,IF(AND($J$22=TRUE,$D20&lt;&gt;""),0,-2)))</f>
        <v>0</v>
      </c>
      <c r="J22" s="110" t="b">
        <v>0</v>
      </c>
      <c r="K22" s="110"/>
    </row>
    <row r="23" spans="1:11" ht="34.5" thickBot="1" x14ac:dyDescent="0.3">
      <c r="A23" s="146" t="s">
        <v>49</v>
      </c>
      <c r="B23" s="147" t="s">
        <v>50</v>
      </c>
      <c r="C23" s="21">
        <v>10</v>
      </c>
      <c r="D23" s="127" t="str">
        <f>IF($I$6=TRUE,"x",IF($J$19=TRUE,"x",""))</f>
        <v/>
      </c>
      <c r="E23" s="128"/>
      <c r="F23" s="128"/>
      <c r="G23" s="128"/>
      <c r="H23" s="129"/>
      <c r="I23" s="88">
        <f>IF($H23&lt;&gt;"",10,IF($G23&lt;&gt;"",7.5,IF($F23&lt;&gt;"",4,IF($E23&lt;&gt;"",1,0))))</f>
        <v>0</v>
      </c>
      <c r="K23" s="109" t="str">
        <f>IF(COUNTIF(D23:H23,"")=5,"NON SAISI",IF(COUNTIF(D23:H23,"")=4,"","ERREUR"))</f>
        <v>NON SAISI</v>
      </c>
    </row>
    <row r="24" spans="1:11" ht="10.5" customHeight="1" thickBot="1" x14ac:dyDescent="0.3">
      <c r="A24" s="259" t="s">
        <v>51</v>
      </c>
      <c r="B24" s="260"/>
      <c r="C24" s="260"/>
      <c r="D24" s="260"/>
      <c r="E24" s="260"/>
      <c r="F24" s="260"/>
      <c r="G24" s="260"/>
      <c r="H24" s="261"/>
      <c r="I24" s="123"/>
      <c r="J24" s="123" t="str">
        <f>IF($J$21=TRUE,"x",IF($I$6=TRUE,"x",""))</f>
        <v/>
      </c>
      <c r="K24" s="110"/>
    </row>
    <row r="25" spans="1:11" ht="45" x14ac:dyDescent="0.25">
      <c r="A25" s="148" t="s">
        <v>52</v>
      </c>
      <c r="B25" s="145" t="s">
        <v>53</v>
      </c>
      <c r="C25" s="22">
        <v>20</v>
      </c>
      <c r="D25" s="130" t="str">
        <f>IF($I$6=TRUE,"x",IF($J$19=TRUE,"x",""))</f>
        <v/>
      </c>
      <c r="E25" s="131"/>
      <c r="F25" s="131"/>
      <c r="G25" s="131"/>
      <c r="H25" s="132"/>
      <c r="I25" s="88">
        <f>IF($H25&lt;&gt;"",20,IF($G25&lt;&gt;"",15,IF($F25&lt;&gt;"",9,IF($E25&lt;&gt;"",4,0))))</f>
        <v>0</v>
      </c>
      <c r="K25" s="109" t="str">
        <f>IF(COUNTIF(D25:H25,"")=5,"NON SAISI",IF(COUNTIF(D25:H25,"")=4,"","ERREUR"))</f>
        <v>NON SAISI</v>
      </c>
    </row>
    <row r="26" spans="1:11" x14ac:dyDescent="0.25">
      <c r="A26" s="149"/>
      <c r="B26" s="150"/>
      <c r="C26" s="151">
        <v>60</v>
      </c>
      <c r="D26" s="262" t="s">
        <v>54</v>
      </c>
      <c r="E26" s="262"/>
      <c r="F26" s="262"/>
      <c r="G26" s="263">
        <f>IF($I$26&lt;0,0,I26)</f>
        <v>0</v>
      </c>
      <c r="H26" s="263"/>
      <c r="I26" s="53">
        <f>ROUNDUP((SUM(I9:I25))*2,0)/2</f>
        <v>0</v>
      </c>
      <c r="K26" s="110"/>
    </row>
    <row r="27" spans="1:11" ht="18.95" customHeight="1" x14ac:dyDescent="0.25">
      <c r="A27" s="264" t="s">
        <v>55</v>
      </c>
      <c r="B27" s="265"/>
      <c r="C27" s="266"/>
      <c r="D27" s="249" t="s">
        <v>36</v>
      </c>
      <c r="E27" s="250"/>
      <c r="F27" s="251"/>
      <c r="G27" s="267"/>
      <c r="H27" s="268"/>
      <c r="I27" s="133"/>
      <c r="K27" s="110" t="str">
        <f t="shared" ref="K27" si="0">IF(COUNTIF(E27:H27,"")=4,"NON SAISI",IF(COUNTIF(E27:H27,"")=3,"","ERREUR"))</f>
        <v>NON SAISI</v>
      </c>
    </row>
    <row r="28" spans="1:11" ht="18.95" customHeight="1" x14ac:dyDescent="0.25">
      <c r="A28" s="243"/>
      <c r="B28" s="245" t="s">
        <v>56</v>
      </c>
      <c r="C28" s="246"/>
      <c r="D28" s="249" t="s">
        <v>57</v>
      </c>
      <c r="E28" s="250"/>
      <c r="F28" s="251"/>
      <c r="G28" s="252">
        <f>$I$28</f>
        <v>0</v>
      </c>
      <c r="H28" s="253"/>
      <c r="I28" s="133">
        <f>$G$26+$G$27</f>
        <v>0</v>
      </c>
      <c r="K28" s="110"/>
    </row>
    <row r="29" spans="1:11" ht="18" customHeight="1" thickBot="1" x14ac:dyDescent="0.3">
      <c r="A29" s="244"/>
      <c r="B29" s="247"/>
      <c r="C29" s="248"/>
      <c r="D29" s="254" t="s">
        <v>36</v>
      </c>
      <c r="E29" s="255"/>
      <c r="F29" s="256"/>
      <c r="G29" s="257">
        <f>I29</f>
        <v>0</v>
      </c>
      <c r="H29" s="258"/>
      <c r="I29" s="53">
        <f>IF($I$6=TRUE,"0",(ROUNDUP((($G$26+G27)/4)*2,0)/2))</f>
        <v>0</v>
      </c>
    </row>
    <row r="30" spans="1:11" ht="29.1" hidden="1" customHeight="1" x14ac:dyDescent="0.25">
      <c r="A30" s="54" t="s">
        <v>58</v>
      </c>
      <c r="B30" s="55" t="s">
        <v>34</v>
      </c>
      <c r="C30" s="56"/>
      <c r="D30" s="57">
        <f>IF(I6=TRUE,"0",I29)</f>
        <v>0</v>
      </c>
      <c r="E30" s="58"/>
      <c r="F30" s="58"/>
      <c r="G30" s="58"/>
      <c r="H30" s="59"/>
    </row>
    <row r="31" spans="1:11" ht="27.75" customHeight="1" x14ac:dyDescent="0.25">
      <c r="A31" s="233" t="s">
        <v>94</v>
      </c>
      <c r="B31" s="234"/>
      <c r="C31" s="235" t="s">
        <v>59</v>
      </c>
      <c r="D31" s="235"/>
      <c r="E31" s="235"/>
      <c r="F31" s="235"/>
      <c r="G31" s="235"/>
      <c r="H31" s="236"/>
      <c r="I31" s="88"/>
    </row>
    <row r="32" spans="1:11" ht="113.45" customHeight="1" x14ac:dyDescent="0.25">
      <c r="A32" s="237"/>
      <c r="B32" s="238"/>
      <c r="C32" s="239"/>
      <c r="D32" s="240"/>
      <c r="E32" s="240"/>
      <c r="F32" s="240"/>
      <c r="G32" s="240"/>
      <c r="H32" s="241"/>
      <c r="I32" s="88"/>
    </row>
    <row r="33" spans="9:9" x14ac:dyDescent="0.25">
      <c r="I33" s="88"/>
    </row>
    <row r="34" spans="9:9" x14ac:dyDescent="0.25">
      <c r="I34" s="88"/>
    </row>
  </sheetData>
  <mergeCells count="45">
    <mergeCell ref="A1:B1"/>
    <mergeCell ref="C1:I1"/>
    <mergeCell ref="A2:B2"/>
    <mergeCell ref="C2:I2"/>
    <mergeCell ref="A3:B3"/>
    <mergeCell ref="C3:I3"/>
    <mergeCell ref="A14:A17"/>
    <mergeCell ref="C15:G15"/>
    <mergeCell ref="C16:H16"/>
    <mergeCell ref="C17:G17"/>
    <mergeCell ref="C4:I4"/>
    <mergeCell ref="A5:H5"/>
    <mergeCell ref="A6:F6"/>
    <mergeCell ref="G6:H6"/>
    <mergeCell ref="A8:H8"/>
    <mergeCell ref="A9:B9"/>
    <mergeCell ref="A10:H10"/>
    <mergeCell ref="A11:A13"/>
    <mergeCell ref="C12:G12"/>
    <mergeCell ref="C13:G13"/>
    <mergeCell ref="D27:F27"/>
    <mergeCell ref="G27:H27"/>
    <mergeCell ref="A18:H18"/>
    <mergeCell ref="A19:F19"/>
    <mergeCell ref="G19:H19"/>
    <mergeCell ref="A21:F21"/>
    <mergeCell ref="G21:H21"/>
    <mergeCell ref="A22:F22"/>
    <mergeCell ref="G22:H22"/>
    <mergeCell ref="A31:B31"/>
    <mergeCell ref="C31:H31"/>
    <mergeCell ref="A32:B32"/>
    <mergeCell ref="C32:H32"/>
    <mergeCell ref="B11:B13"/>
    <mergeCell ref="B14:B17"/>
    <mergeCell ref="A28:A29"/>
    <mergeCell ref="B28:C29"/>
    <mergeCell ref="D28:F28"/>
    <mergeCell ref="G28:H28"/>
    <mergeCell ref="D29:F29"/>
    <mergeCell ref="G29:H29"/>
    <mergeCell ref="A24:H24"/>
    <mergeCell ref="D26:F26"/>
    <mergeCell ref="G26:H26"/>
    <mergeCell ref="A27:C27"/>
  </mergeCells>
  <dataValidations count="8">
    <dataValidation allowBlank="1" showInputMessage="1" showErrorMessage="1" error="La pénalité est de 10 points." prompt="Pénalité à saisir au besoin" sqref="H12"/>
    <dataValidation type="whole" operator="equal" allowBlank="1" showInputMessage="1" showErrorMessage="1" error="La pénalité est de 2 points." prompt="Pénalité à saisir au besoin" sqref="H13 G22:H22">
      <formula1>2</formula1>
    </dataValidation>
    <dataValidation type="whole" operator="equal" allowBlank="1" showInputMessage="1" showErrorMessage="1" error="La pénalité pour deux zones non conforme est de 25 points." prompt="Pénalité à saisir au besoin" sqref="H15">
      <formula1>25</formula1>
    </dataValidation>
    <dataValidation type="whole" operator="equal" allowBlank="1" showInputMessage="1" showErrorMessage="1" error="La pénalité pour une des deux zones non conforme est de 12 points." prompt="Pénalité à saisir au besoin" sqref="H17">
      <formula1>12</formula1>
    </dataValidation>
    <dataValidation type="whole" operator="equal" allowBlank="1" showInputMessage="1" showErrorMessage="1" error="La pénalité est de 20 points." prompt="Pénalité à saisir au besoin" sqref="G19:H19">
      <formula1>20</formula1>
    </dataValidation>
    <dataValidation type="whole" operator="equal" allowBlank="1" showInputMessage="1" showErrorMessage="1" error="La pénabilité est de 10 points." prompt="Pénalité à saisir au besoin" sqref="G21:H21">
      <formula1>10</formula1>
    </dataValidation>
    <dataValidation allowBlank="1" showInputMessage="1" showErrorMessage="1" prompt="Entrer la note obtenue à l'écrit  ( /20)" sqref="G27:G28"/>
    <dataValidation allowBlank="1" showInputMessage="1" showErrorMessage="1" prompt="Pour aller à la ligner Alt + Entrée" sqref="A31:H31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5" orientation="portrait" horizontalDpi="4294967293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6</xdr:col>
                    <xdr:colOff>390525</xdr:colOff>
                    <xdr:row>4</xdr:row>
                    <xdr:rowOff>9525</xdr:rowOff>
                  </from>
                  <to>
                    <xdr:col>7</xdr:col>
                    <xdr:colOff>276225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76200</xdr:rowOff>
                  </from>
                  <to>
                    <xdr:col>11</xdr:col>
                    <xdr:colOff>38100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85725</xdr:rowOff>
                  </from>
                  <to>
                    <xdr:col>11</xdr:col>
                    <xdr:colOff>28575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161925</xdr:rowOff>
                  </from>
                  <to>
                    <xdr:col>11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123825</xdr:rowOff>
                  </from>
                  <to>
                    <xdr:col>11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247650</xdr:rowOff>
                  </from>
                  <to>
                    <xdr:col>7</xdr:col>
                    <xdr:colOff>190500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685800</xdr:rowOff>
                  </from>
                  <to>
                    <xdr:col>7</xdr:col>
                    <xdr:colOff>276225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123825</xdr:rowOff>
                  </from>
                  <to>
                    <xdr:col>7</xdr:col>
                    <xdr:colOff>257175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Q24"/>
  <sheetViews>
    <sheetView tabSelected="1" zoomScale="110" zoomScaleNormal="110" workbookViewId="0">
      <selection activeCell="A3" sqref="A3:B3"/>
    </sheetView>
  </sheetViews>
  <sheetFormatPr baseColWidth="10" defaultColWidth="11.140625" defaultRowHeight="15" x14ac:dyDescent="0.25"/>
  <cols>
    <col min="1" max="2" width="35.7109375" style="12" customWidth="1"/>
    <col min="3" max="3" width="4.7109375" style="14" customWidth="1"/>
    <col min="4" max="4" width="4.7109375" style="13" customWidth="1"/>
    <col min="5" max="5" width="4.7109375" style="14" customWidth="1"/>
    <col min="6" max="9" width="4.7109375" style="15" customWidth="1"/>
    <col min="10" max="10" width="10.42578125" style="25" hidden="1" customWidth="1"/>
    <col min="11" max="11" width="3.85546875" style="12" hidden="1" customWidth="1"/>
    <col min="12" max="12" width="11.140625" style="12" hidden="1" customWidth="1"/>
    <col min="13" max="16384" width="11.140625" style="12"/>
  </cols>
  <sheetData>
    <row r="1" spans="1:17" ht="30" customHeight="1" x14ac:dyDescent="0.25">
      <c r="A1" s="153" t="s">
        <v>68</v>
      </c>
      <c r="B1" s="154"/>
      <c r="C1" s="313" t="s">
        <v>70</v>
      </c>
      <c r="D1" s="313"/>
      <c r="E1" s="313"/>
      <c r="F1" s="313"/>
      <c r="G1" s="313"/>
      <c r="H1" s="313"/>
      <c r="I1" s="313"/>
      <c r="J1" s="9"/>
      <c r="K1" s="9"/>
      <c r="L1" s="9"/>
    </row>
    <row r="2" spans="1:17" ht="35.1" customHeight="1" x14ac:dyDescent="0.25">
      <c r="A2" s="229" t="s">
        <v>80</v>
      </c>
      <c r="B2" s="325"/>
      <c r="C2" s="328" t="s">
        <v>71</v>
      </c>
      <c r="D2" s="328"/>
      <c r="E2" s="328"/>
      <c r="F2" s="328"/>
      <c r="G2" s="328"/>
      <c r="H2" s="328"/>
      <c r="I2" s="328"/>
      <c r="J2" s="9"/>
      <c r="K2" s="9"/>
      <c r="L2" s="9"/>
    </row>
    <row r="3" spans="1:17" ht="39.75" customHeight="1" x14ac:dyDescent="0.25">
      <c r="A3" s="326" t="s">
        <v>69</v>
      </c>
      <c r="B3" s="327"/>
      <c r="C3" s="329" t="s">
        <v>76</v>
      </c>
      <c r="D3" s="329"/>
      <c r="E3" s="329"/>
      <c r="F3" s="329"/>
      <c r="G3" s="329"/>
      <c r="H3" s="329"/>
      <c r="I3" s="329"/>
      <c r="J3" s="9"/>
      <c r="K3" s="9"/>
      <c r="L3" s="9"/>
    </row>
    <row r="4" spans="1:17" s="2" customFormat="1" ht="30" customHeight="1" x14ac:dyDescent="0.25">
      <c r="A4" s="47" t="s">
        <v>72</v>
      </c>
      <c r="B4" s="99" t="s">
        <v>73</v>
      </c>
      <c r="C4" s="299" t="s">
        <v>75</v>
      </c>
      <c r="D4" s="300"/>
      <c r="E4" s="300"/>
      <c r="F4" s="300"/>
      <c r="G4" s="300"/>
      <c r="H4" s="300"/>
      <c r="I4" s="301"/>
      <c r="J4" s="1"/>
      <c r="L4" s="3"/>
      <c r="M4" s="4"/>
      <c r="N4" s="4"/>
      <c r="O4" s="4"/>
    </row>
    <row r="5" spans="1:17" ht="30" customHeight="1" x14ac:dyDescent="0.25">
      <c r="A5" s="330" t="s">
        <v>95</v>
      </c>
      <c r="B5" s="330"/>
      <c r="C5" s="330"/>
      <c r="D5" s="330"/>
      <c r="E5" s="330"/>
      <c r="F5" s="330"/>
      <c r="G5" s="330"/>
      <c r="H5" s="330"/>
      <c r="I5" s="48"/>
      <c r="J5" s="9"/>
      <c r="K5" s="9"/>
      <c r="L5" s="26" t="b">
        <v>0</v>
      </c>
      <c r="Q5" s="25"/>
    </row>
    <row r="6" spans="1:17" s="52" customFormat="1" ht="15" customHeight="1" x14ac:dyDescent="0.2">
      <c r="A6" s="331" t="s">
        <v>60</v>
      </c>
      <c r="B6" s="332"/>
      <c r="C6" s="27" t="s">
        <v>5</v>
      </c>
      <c r="D6" s="28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51"/>
      <c r="K6" s="51"/>
      <c r="L6" s="51"/>
    </row>
    <row r="7" spans="1:17" ht="159.75" customHeight="1" x14ac:dyDescent="0.25">
      <c r="A7" s="333" t="s">
        <v>61</v>
      </c>
      <c r="B7" s="334"/>
      <c r="C7" s="30">
        <v>0.5</v>
      </c>
      <c r="D7" s="31">
        <v>10</v>
      </c>
      <c r="E7" s="32" t="str">
        <f>IF($L$5=TRUE,"x","")</f>
        <v/>
      </c>
      <c r="F7" s="17"/>
      <c r="G7" s="17"/>
      <c r="H7" s="17"/>
      <c r="I7" s="17"/>
      <c r="J7" s="9">
        <f>IF(I7&lt;&gt;"",I7,IF(H7&lt;&gt;"",H7,IF(G7&lt;&gt;"",G7,IF(F7&lt;&gt;"",F7,0))))</f>
        <v>0</v>
      </c>
      <c r="K7" s="9"/>
      <c r="L7" s="19" t="str">
        <f>IF(COUNTIF(E7:I7,"")=5,"NON SAISI",IF(COUNTIF(E7:I7,"")=4,"","ERREUR"))</f>
        <v>NON SAISI</v>
      </c>
    </row>
    <row r="8" spans="1:17" s="50" customFormat="1" ht="12" x14ac:dyDescent="0.2">
      <c r="A8" s="323" t="s">
        <v>62</v>
      </c>
      <c r="B8" s="324"/>
      <c r="C8" s="27" t="s">
        <v>6</v>
      </c>
      <c r="D8" s="28"/>
      <c r="E8" s="29" t="s">
        <v>7</v>
      </c>
      <c r="F8" s="29" t="s">
        <v>8</v>
      </c>
      <c r="G8" s="29" t="s">
        <v>9</v>
      </c>
      <c r="H8" s="29" t="s">
        <v>10</v>
      </c>
      <c r="I8" s="29" t="s">
        <v>11</v>
      </c>
      <c r="J8" s="49"/>
      <c r="K8" s="49"/>
      <c r="L8" s="18"/>
    </row>
    <row r="9" spans="1:17" ht="99" customHeight="1" x14ac:dyDescent="0.25">
      <c r="A9" s="335" t="s">
        <v>63</v>
      </c>
      <c r="B9" s="336"/>
      <c r="C9" s="30">
        <v>0.45</v>
      </c>
      <c r="D9" s="31">
        <v>9</v>
      </c>
      <c r="E9" s="32" t="str">
        <f>IF($L$5=TRUE,"x","")</f>
        <v/>
      </c>
      <c r="F9" s="17"/>
      <c r="G9" s="17"/>
      <c r="H9" s="17"/>
      <c r="I9" s="17"/>
      <c r="J9" s="9">
        <f>IF(I9&lt;&gt;"",I9,IF(H9&lt;&gt;"",H9,IF(G9&lt;&gt;"",G9,IF(F9&lt;&gt;"",F9,0))))</f>
        <v>0</v>
      </c>
      <c r="K9" s="9"/>
      <c r="L9" s="19" t="str">
        <f>IF(COUNTIF(E9:I9,"")=5,"NON SAISI",IF(COUNTIF(E9:I9,"")=4,"","ERREUR"))</f>
        <v>NON SAISI</v>
      </c>
    </row>
    <row r="10" spans="1:17" ht="18" x14ac:dyDescent="0.25">
      <c r="A10" s="337"/>
      <c r="B10" s="338"/>
      <c r="C10" s="338"/>
      <c r="D10" s="338"/>
      <c r="E10" s="338"/>
      <c r="F10" s="338"/>
      <c r="G10" s="338"/>
      <c r="H10" s="338"/>
      <c r="I10" s="338"/>
      <c r="J10" s="9"/>
      <c r="K10" s="9"/>
      <c r="L10" s="18"/>
    </row>
    <row r="11" spans="1:17" ht="32.25" customHeight="1" x14ac:dyDescent="0.25">
      <c r="A11" s="339" t="s">
        <v>64</v>
      </c>
      <c r="B11" s="340"/>
      <c r="C11" s="33">
        <v>0.05</v>
      </c>
      <c r="D11" s="28">
        <v>1</v>
      </c>
      <c r="E11" s="32" t="str">
        <f>IF($L$5=TRUE,"x","")</f>
        <v/>
      </c>
      <c r="F11" s="17"/>
      <c r="G11" s="17"/>
      <c r="H11" s="17"/>
      <c r="I11" s="17"/>
      <c r="J11" s="9">
        <f>IF(I11&lt;&gt;"",20/20,IF(H11&lt;&gt;"",15/20,IF(G11&lt;&gt;"",8/20,IF(F11&lt;&gt;"",2/20,0))))*$C$11*20</f>
        <v>0</v>
      </c>
      <c r="K11" s="9"/>
      <c r="L11" s="18" t="str">
        <f>IF(COUNTIF(E11:I11,"")=5,"NON SAISI",IF(COUNTIF(E11:I11,"")=4,"","ERREUR"))</f>
        <v>NON SAISI</v>
      </c>
    </row>
    <row r="12" spans="1:17" ht="33.950000000000003" customHeight="1" x14ac:dyDescent="0.25">
      <c r="A12" s="341" t="s">
        <v>65</v>
      </c>
      <c r="B12" s="342"/>
      <c r="C12" s="34"/>
      <c r="D12" s="35">
        <v>20</v>
      </c>
      <c r="E12" s="343" t="s">
        <v>34</v>
      </c>
      <c r="F12" s="344"/>
      <c r="G12" s="345"/>
      <c r="H12" s="349">
        <f>IF($L$5=TRUE,0,$J$13)</f>
        <v>0</v>
      </c>
      <c r="I12" s="349"/>
      <c r="J12" s="9"/>
      <c r="K12" s="9"/>
      <c r="L12" s="18"/>
    </row>
    <row r="13" spans="1:17" ht="42.95" customHeight="1" x14ac:dyDescent="0.25">
      <c r="A13" s="350" t="s">
        <v>66</v>
      </c>
      <c r="B13" s="351"/>
      <c r="C13" s="351"/>
      <c r="D13" s="352"/>
      <c r="E13" s="346"/>
      <c r="F13" s="347"/>
      <c r="G13" s="348"/>
      <c r="H13" s="353">
        <f>H$12*4</f>
        <v>0</v>
      </c>
      <c r="I13" s="353"/>
      <c r="J13" s="36">
        <f>ROUNDUP(SUM($J$7:$J$11)*2,0)/2</f>
        <v>0</v>
      </c>
      <c r="K13" s="9"/>
      <c r="L13" s="9"/>
    </row>
    <row r="14" spans="1:17" x14ac:dyDescent="0.25">
      <c r="A14" s="37"/>
      <c r="B14" s="37"/>
      <c r="C14" s="38"/>
      <c r="D14" s="39"/>
      <c r="E14" s="38"/>
      <c r="F14" s="23"/>
      <c r="G14" s="23"/>
      <c r="H14" s="23"/>
      <c r="I14" s="23"/>
      <c r="J14" s="9"/>
      <c r="K14" s="9"/>
      <c r="L14" s="9"/>
    </row>
    <row r="15" spans="1:17" ht="25.5" customHeight="1" x14ac:dyDescent="0.25">
      <c r="A15" s="319" t="s">
        <v>93</v>
      </c>
      <c r="B15" s="320"/>
      <c r="C15" s="314" t="s">
        <v>67</v>
      </c>
      <c r="D15" s="315"/>
      <c r="E15" s="315"/>
      <c r="F15" s="315"/>
      <c r="G15" s="315"/>
      <c r="H15" s="315"/>
      <c r="I15" s="316"/>
      <c r="J15" s="9"/>
      <c r="K15" s="9"/>
      <c r="L15" s="9"/>
    </row>
    <row r="16" spans="1:17" ht="108.95" customHeight="1" x14ac:dyDescent="0.25">
      <c r="A16" s="321"/>
      <c r="B16" s="322"/>
      <c r="C16" s="317"/>
      <c r="D16" s="317"/>
      <c r="E16" s="317"/>
      <c r="F16" s="317"/>
      <c r="G16" s="317"/>
      <c r="H16" s="317"/>
      <c r="I16" s="318"/>
      <c r="J16" s="9"/>
      <c r="K16" s="9"/>
      <c r="L16" s="9"/>
    </row>
    <row r="17" spans="1:13" x14ac:dyDescent="0.25">
      <c r="A17" s="9"/>
      <c r="B17" s="9"/>
      <c r="C17" s="10"/>
      <c r="D17" s="24"/>
      <c r="E17" s="10"/>
      <c r="F17" s="11"/>
      <c r="G17" s="11"/>
      <c r="H17" s="11"/>
      <c r="I17" s="11"/>
      <c r="J17" s="9"/>
      <c r="K17" s="9"/>
      <c r="L17" s="9"/>
    </row>
    <row r="18" spans="1:13" x14ac:dyDescent="0.25">
      <c r="A18" s="9"/>
      <c r="B18" s="9"/>
      <c r="C18" s="10"/>
      <c r="D18" s="24"/>
      <c r="E18" s="10"/>
      <c r="F18" s="11"/>
      <c r="G18" s="11"/>
      <c r="H18" s="11"/>
      <c r="I18" s="11"/>
      <c r="J18" s="9"/>
      <c r="K18" s="9"/>
      <c r="L18" s="9"/>
    </row>
    <row r="19" spans="1:13" x14ac:dyDescent="0.25">
      <c r="A19" s="40"/>
    </row>
    <row r="21" spans="1:13" x14ac:dyDescent="0.25">
      <c r="J21" s="41" t="s">
        <v>8</v>
      </c>
      <c r="K21" s="41" t="s">
        <v>9</v>
      </c>
      <c r="L21" s="41" t="s">
        <v>10</v>
      </c>
      <c r="M21" s="41" t="s">
        <v>11</v>
      </c>
    </row>
    <row r="22" spans="1:13" x14ac:dyDescent="0.25">
      <c r="J22" s="42">
        <v>1</v>
      </c>
      <c r="K22" s="43">
        <v>3</v>
      </c>
      <c r="L22" s="43">
        <v>5</v>
      </c>
      <c r="M22" s="43">
        <v>8</v>
      </c>
    </row>
    <row r="23" spans="1:13" x14ac:dyDescent="0.25">
      <c r="J23" s="44">
        <v>2</v>
      </c>
      <c r="K23" s="16">
        <v>4</v>
      </c>
      <c r="L23" s="16">
        <v>6</v>
      </c>
      <c r="M23" s="16">
        <v>9</v>
      </c>
    </row>
    <row r="24" spans="1:13" x14ac:dyDescent="0.25">
      <c r="J24" s="44"/>
      <c r="K24" s="16"/>
      <c r="L24" s="16">
        <v>7</v>
      </c>
      <c r="M24" s="16">
        <v>10</v>
      </c>
    </row>
  </sheetData>
  <mergeCells count="23">
    <mergeCell ref="A10:I10"/>
    <mergeCell ref="A11:B11"/>
    <mergeCell ref="A12:B12"/>
    <mergeCell ref="E12:G13"/>
    <mergeCell ref="H12:I12"/>
    <mergeCell ref="A13:D13"/>
    <mergeCell ref="H13:I13"/>
    <mergeCell ref="C1:I1"/>
    <mergeCell ref="C4:I4"/>
    <mergeCell ref="C15:I15"/>
    <mergeCell ref="C16:I16"/>
    <mergeCell ref="A15:B15"/>
    <mergeCell ref="A16:B16"/>
    <mergeCell ref="A8:B8"/>
    <mergeCell ref="A1:B1"/>
    <mergeCell ref="A2:B2"/>
    <mergeCell ref="A3:B3"/>
    <mergeCell ref="C2:I2"/>
    <mergeCell ref="C3:I3"/>
    <mergeCell ref="A5:H5"/>
    <mergeCell ref="A6:B6"/>
    <mergeCell ref="A7:B7"/>
    <mergeCell ref="A9:B9"/>
  </mergeCells>
  <dataValidations count="5">
    <dataValidation type="list" allowBlank="1" showInputMessage="1" showErrorMessage="1" sqref="H9">
      <formula1>$L$22:$L$24</formula1>
    </dataValidation>
    <dataValidation type="list" allowBlank="1" showInputMessage="1" showErrorMessage="1" sqref="F7:G7">
      <formula1>J22:J23</formula1>
    </dataValidation>
    <dataValidation type="list" allowBlank="1" showInputMessage="1" showErrorMessage="1" sqref="H7:I7">
      <formula1>L22:L24</formula1>
    </dataValidation>
    <dataValidation type="list" allowBlank="1" showInputMessage="1" showErrorMessage="1" sqref="F9:G9 I9">
      <formula1>J22:J23</formula1>
    </dataValidation>
    <dataValidation allowBlank="1" showInputMessage="1" showErrorMessage="1" prompt="Cliquer sur Alt + Entrée pour aller à la ligne." sqref="A15 C15"/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horizontalDpi="4294967293" r:id="rId1"/>
  <headerFooter>
    <oddFooter>&amp;L&amp;F&amp;R&amp;D&amp;T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371475</xdr:colOff>
                    <xdr:row>4</xdr:row>
                    <xdr:rowOff>66675</xdr:rowOff>
                  </from>
                  <to>
                    <xdr:col>8</xdr:col>
                    <xdr:colOff>276225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EP1</vt:lpstr>
      <vt:lpstr>EP2</vt:lpstr>
      <vt:lpstr>EP3</vt:lpstr>
      <vt:lpstr>'EP2'!Zone_d_impression</vt:lpstr>
      <vt:lpstr>'EP3'!Zone_d_impression</vt:lpstr>
    </vt:vector>
  </TitlesOfParts>
  <Company>ACADEMIE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JORET</dc:creator>
  <cp:lastModifiedBy>Nathalie JORET</cp:lastModifiedBy>
  <cp:lastPrinted>2021-04-27T20:13:41Z</cp:lastPrinted>
  <dcterms:created xsi:type="dcterms:W3CDTF">2021-04-27T05:45:13Z</dcterms:created>
  <dcterms:modified xsi:type="dcterms:W3CDTF">2021-04-28T18:14:07Z</dcterms:modified>
</cp:coreProperties>
</file>